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c94985a484be45/Escritorio/TOB Consultoria/Clientes/Laura Ruz/"/>
    </mc:Choice>
  </mc:AlternateContent>
  <xr:revisionPtr revIDLastSave="0" documentId="8_{11CFECAC-41AF-4091-9DD8-4D998B34C29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istema frances-aleman" sheetId="4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4" l="1"/>
  <c r="M32" i="4" s="1"/>
  <c r="M39" i="4"/>
  <c r="M37" i="4"/>
  <c r="M35" i="4"/>
  <c r="M33" i="4"/>
  <c r="M31" i="4"/>
  <c r="M29" i="4"/>
  <c r="M27" i="4"/>
  <c r="M25" i="4"/>
  <c r="M23" i="4"/>
  <c r="M21" i="4"/>
  <c r="M19" i="4"/>
  <c r="M17" i="4"/>
  <c r="M85" i="4"/>
  <c r="F85" i="4"/>
  <c r="F84" i="4"/>
  <c r="F83" i="4"/>
  <c r="F82" i="4"/>
  <c r="F81" i="4"/>
  <c r="F80" i="4"/>
  <c r="M79" i="4"/>
  <c r="F79" i="4"/>
  <c r="F78" i="4"/>
  <c r="F77" i="4"/>
  <c r="F76" i="4"/>
  <c r="M75" i="4"/>
  <c r="F75" i="4"/>
  <c r="F74" i="4"/>
  <c r="F73" i="4"/>
  <c r="F72" i="4"/>
  <c r="F71" i="4"/>
  <c r="F70" i="4"/>
  <c r="M69" i="4"/>
  <c r="F69" i="4"/>
  <c r="F68" i="4"/>
  <c r="F67" i="4"/>
  <c r="F66" i="4"/>
  <c r="F65" i="4"/>
  <c r="F64" i="4"/>
  <c r="M63" i="4"/>
  <c r="F63" i="4"/>
  <c r="F62" i="4"/>
  <c r="F61" i="4"/>
  <c r="F60" i="4"/>
  <c r="M59" i="4"/>
  <c r="F59" i="4"/>
  <c r="F58" i="4"/>
  <c r="F57" i="4"/>
  <c r="F56" i="4"/>
  <c r="F55" i="4"/>
  <c r="F54" i="4"/>
  <c r="M53" i="4"/>
  <c r="F53" i="4"/>
  <c r="F52" i="4"/>
  <c r="F51" i="4"/>
  <c r="F50" i="4"/>
  <c r="F49" i="4"/>
  <c r="F48" i="4"/>
  <c r="M47" i="4"/>
  <c r="F47" i="4"/>
  <c r="F46" i="4"/>
  <c r="F45" i="4"/>
  <c r="F44" i="4"/>
  <c r="M43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J16" i="4"/>
  <c r="F16" i="4"/>
  <c r="E16" i="4"/>
  <c r="M18" i="4" l="1"/>
  <c r="M26" i="4"/>
  <c r="M34" i="4"/>
  <c r="M71" i="4"/>
  <c r="M77" i="4"/>
  <c r="M83" i="4"/>
  <c r="M20" i="4"/>
  <c r="M28" i="4"/>
  <c r="M36" i="4"/>
  <c r="M55" i="4"/>
  <c r="M61" i="4"/>
  <c r="M67" i="4"/>
  <c r="M22" i="4"/>
  <c r="M30" i="4"/>
  <c r="M38" i="4"/>
  <c r="M45" i="4"/>
  <c r="M51" i="4"/>
  <c r="M84" i="4"/>
  <c r="M24" i="4"/>
  <c r="M49" i="4"/>
  <c r="M65" i="4"/>
  <c r="M81" i="4"/>
  <c r="M41" i="4"/>
  <c r="M57" i="4"/>
  <c r="M73" i="4"/>
  <c r="M42" i="4"/>
  <c r="M46" i="4"/>
  <c r="M50" i="4"/>
  <c r="M54" i="4"/>
  <c r="M58" i="4"/>
  <c r="M62" i="4"/>
  <c r="M66" i="4"/>
  <c r="M70" i="4"/>
  <c r="M74" i="4"/>
  <c r="M78" i="4"/>
  <c r="M82" i="4"/>
  <c r="M40" i="4"/>
  <c r="M44" i="4"/>
  <c r="M48" i="4"/>
  <c r="M52" i="4"/>
  <c r="M56" i="4"/>
  <c r="M60" i="4"/>
  <c r="M64" i="4"/>
  <c r="M68" i="4"/>
  <c r="M72" i="4"/>
  <c r="M76" i="4"/>
  <c r="M80" i="4"/>
  <c r="F86" i="4"/>
  <c r="M16" i="4"/>
  <c r="L16" i="4"/>
  <c r="E17" i="4"/>
  <c r="G17" i="4" s="1"/>
  <c r="H17" i="4" s="1"/>
  <c r="G16" i="4"/>
  <c r="H16" i="4" s="1"/>
  <c r="E18" i="4" l="1"/>
  <c r="G18" i="4" s="1"/>
  <c r="K16" i="4"/>
  <c r="J17" i="4" s="1"/>
  <c r="L17" i="4" s="1"/>
  <c r="M86" i="4"/>
  <c r="E19" i="4" l="1"/>
  <c r="G19" i="4" s="1"/>
  <c r="H19" i="4" s="1"/>
  <c r="H18" i="4"/>
  <c r="K17" i="4"/>
  <c r="E20" i="4" l="1"/>
  <c r="G20" i="4" s="1"/>
  <c r="E21" i="4"/>
  <c r="G21" i="4" s="1"/>
  <c r="J18" i="4"/>
  <c r="L18" i="4" l="1"/>
  <c r="H21" i="4"/>
  <c r="E22" i="4"/>
  <c r="G22" i="4" s="1"/>
  <c r="H20" i="4"/>
  <c r="K18" i="4" l="1"/>
  <c r="E23" i="4"/>
  <c r="G23" i="4" s="1"/>
  <c r="H22" i="4" l="1"/>
  <c r="J19" i="4"/>
  <c r="H23" i="4"/>
  <c r="E24" i="4"/>
  <c r="G24" i="4" s="1"/>
  <c r="H24" i="4" l="1"/>
  <c r="E25" i="4"/>
  <c r="G25" i="4" s="1"/>
  <c r="L19" i="4"/>
  <c r="K19" i="4" l="1"/>
  <c r="H25" i="4"/>
  <c r="E26" i="4"/>
  <c r="G26" i="4" s="1"/>
  <c r="H26" i="4" l="1"/>
  <c r="E27" i="4"/>
  <c r="G27" i="4" s="1"/>
  <c r="J20" i="4"/>
  <c r="L20" i="4" l="1"/>
  <c r="K20" i="4" s="1"/>
  <c r="J21" i="4" s="1"/>
  <c r="H27" i="4"/>
  <c r="E28" i="4"/>
  <c r="G28" i="4" s="1"/>
  <c r="L21" i="4" l="1"/>
  <c r="K21" i="4" s="1"/>
  <c r="J22" i="4" s="1"/>
  <c r="H28" i="4"/>
  <c r="E29" i="4"/>
  <c r="G29" i="4" s="1"/>
  <c r="L22" i="4" l="1"/>
  <c r="K22" i="4" s="1"/>
  <c r="J23" i="4" s="1"/>
  <c r="H29" i="4"/>
  <c r="E30" i="4"/>
  <c r="G30" i="4" s="1"/>
  <c r="L23" i="4" l="1"/>
  <c r="K23" i="4" s="1"/>
  <c r="J24" i="4" s="1"/>
  <c r="H30" i="4"/>
  <c r="E31" i="4"/>
  <c r="G31" i="4" s="1"/>
  <c r="L24" i="4" l="1"/>
  <c r="K24" i="4" s="1"/>
  <c r="J25" i="4" s="1"/>
  <c r="H31" i="4"/>
  <c r="E32" i="4"/>
  <c r="G32" i="4" s="1"/>
  <c r="L25" i="4" l="1"/>
  <c r="K25" i="4" s="1"/>
  <c r="J26" i="4" s="1"/>
  <c r="H32" i="4"/>
  <c r="E33" i="4"/>
  <c r="G33" i="4" s="1"/>
  <c r="L26" i="4" l="1"/>
  <c r="K26" i="4" s="1"/>
  <c r="J27" i="4" s="1"/>
  <c r="H33" i="4"/>
  <c r="E34" i="4"/>
  <c r="G34" i="4" s="1"/>
  <c r="L27" i="4" l="1"/>
  <c r="K27" i="4" s="1"/>
  <c r="J28" i="4" s="1"/>
  <c r="H34" i="4"/>
  <c r="E35" i="4"/>
  <c r="G35" i="4" s="1"/>
  <c r="L28" i="4" l="1"/>
  <c r="K28" i="4" s="1"/>
  <c r="J29" i="4" s="1"/>
  <c r="H35" i="4"/>
  <c r="E36" i="4"/>
  <c r="G36" i="4" s="1"/>
  <c r="L29" i="4" l="1"/>
  <c r="K29" i="4" s="1"/>
  <c r="J30" i="4" s="1"/>
  <c r="H36" i="4"/>
  <c r="E37" i="4"/>
  <c r="G37" i="4" s="1"/>
  <c r="L30" i="4" l="1"/>
  <c r="K30" i="4" s="1"/>
  <c r="J31" i="4" s="1"/>
  <c r="H37" i="4"/>
  <c r="E38" i="4"/>
  <c r="G38" i="4" s="1"/>
  <c r="L31" i="4" l="1"/>
  <c r="K31" i="4" s="1"/>
  <c r="J32" i="4" s="1"/>
  <c r="H38" i="4"/>
  <c r="E39" i="4"/>
  <c r="G39" i="4" s="1"/>
  <c r="L32" i="4" l="1"/>
  <c r="K32" i="4" s="1"/>
  <c r="J33" i="4" s="1"/>
  <c r="H39" i="4"/>
  <c r="E40" i="4"/>
  <c r="G40" i="4" s="1"/>
  <c r="L33" i="4" l="1"/>
  <c r="K33" i="4" s="1"/>
  <c r="J34" i="4" s="1"/>
  <c r="H40" i="4"/>
  <c r="E41" i="4"/>
  <c r="G41" i="4" s="1"/>
  <c r="L34" i="4" l="1"/>
  <c r="K34" i="4" s="1"/>
  <c r="J35" i="4" s="1"/>
  <c r="H41" i="4"/>
  <c r="E42" i="4"/>
  <c r="G42" i="4" s="1"/>
  <c r="L35" i="4" l="1"/>
  <c r="K35" i="4" s="1"/>
  <c r="J36" i="4" s="1"/>
  <c r="H42" i="4"/>
  <c r="E43" i="4"/>
  <c r="G43" i="4" s="1"/>
  <c r="L36" i="4" l="1"/>
  <c r="K36" i="4" s="1"/>
  <c r="J37" i="4" s="1"/>
  <c r="H43" i="4"/>
  <c r="E44" i="4"/>
  <c r="G44" i="4" s="1"/>
  <c r="L37" i="4" l="1"/>
  <c r="K37" i="4" s="1"/>
  <c r="J38" i="4" s="1"/>
  <c r="H44" i="4"/>
  <c r="E45" i="4"/>
  <c r="G45" i="4" s="1"/>
  <c r="L38" i="4" l="1"/>
  <c r="K38" i="4" s="1"/>
  <c r="J39" i="4" s="1"/>
  <c r="H45" i="4"/>
  <c r="E46" i="4"/>
  <c r="G46" i="4" s="1"/>
  <c r="L39" i="4" l="1"/>
  <c r="K39" i="4" s="1"/>
  <c r="J40" i="4" s="1"/>
  <c r="H46" i="4"/>
  <c r="E47" i="4"/>
  <c r="G47" i="4" s="1"/>
  <c r="L40" i="4" l="1"/>
  <c r="K40" i="4" s="1"/>
  <c r="J41" i="4" s="1"/>
  <c r="H47" i="4"/>
  <c r="E48" i="4"/>
  <c r="G48" i="4" s="1"/>
  <c r="L41" i="4" l="1"/>
  <c r="K41" i="4" s="1"/>
  <c r="J42" i="4" s="1"/>
  <c r="H48" i="4"/>
  <c r="E49" i="4"/>
  <c r="G49" i="4" s="1"/>
  <c r="L42" i="4" l="1"/>
  <c r="K42" i="4" s="1"/>
  <c r="J43" i="4" s="1"/>
  <c r="H49" i="4"/>
  <c r="E50" i="4"/>
  <c r="G50" i="4" s="1"/>
  <c r="L43" i="4" l="1"/>
  <c r="K43" i="4" s="1"/>
  <c r="J44" i="4" s="1"/>
  <c r="H50" i="4"/>
  <c r="E51" i="4"/>
  <c r="G51" i="4" s="1"/>
  <c r="L44" i="4" l="1"/>
  <c r="K44" i="4" s="1"/>
  <c r="J45" i="4" s="1"/>
  <c r="H51" i="4"/>
  <c r="E52" i="4"/>
  <c r="G52" i="4" s="1"/>
  <c r="L45" i="4" l="1"/>
  <c r="K45" i="4" s="1"/>
  <c r="J46" i="4" s="1"/>
  <c r="H52" i="4"/>
  <c r="E53" i="4"/>
  <c r="G53" i="4" s="1"/>
  <c r="L46" i="4" l="1"/>
  <c r="K46" i="4" s="1"/>
  <c r="J47" i="4" s="1"/>
  <c r="H53" i="4"/>
  <c r="E54" i="4"/>
  <c r="G54" i="4" s="1"/>
  <c r="L47" i="4" l="1"/>
  <c r="K47" i="4" s="1"/>
  <c r="J48" i="4" s="1"/>
  <c r="H54" i="4"/>
  <c r="E55" i="4"/>
  <c r="G55" i="4" s="1"/>
  <c r="L48" i="4" l="1"/>
  <c r="K48" i="4" s="1"/>
  <c r="J49" i="4" s="1"/>
  <c r="H55" i="4"/>
  <c r="E56" i="4"/>
  <c r="G56" i="4" s="1"/>
  <c r="L49" i="4" l="1"/>
  <c r="K49" i="4" s="1"/>
  <c r="J50" i="4" s="1"/>
  <c r="H56" i="4"/>
  <c r="E57" i="4"/>
  <c r="G57" i="4" s="1"/>
  <c r="L50" i="4" l="1"/>
  <c r="K50" i="4" s="1"/>
  <c r="J51" i="4" s="1"/>
  <c r="H57" i="4"/>
  <c r="E58" i="4"/>
  <c r="G58" i="4" s="1"/>
  <c r="L51" i="4" l="1"/>
  <c r="K51" i="4" s="1"/>
  <c r="J52" i="4" s="1"/>
  <c r="H58" i="4"/>
  <c r="E59" i="4"/>
  <c r="L52" i="4" l="1"/>
  <c r="K52" i="4" s="1"/>
  <c r="J53" i="4" s="1"/>
  <c r="G59" i="4"/>
  <c r="H59" i="4" s="1"/>
  <c r="E60" i="4"/>
  <c r="L53" i="4" l="1"/>
  <c r="K53" i="4" s="1"/>
  <c r="J54" i="4" s="1"/>
  <c r="G60" i="4"/>
  <c r="H60" i="4" s="1"/>
  <c r="E61" i="4"/>
  <c r="L54" i="4" l="1"/>
  <c r="K54" i="4" s="1"/>
  <c r="J55" i="4" s="1"/>
  <c r="G61" i="4"/>
  <c r="H61" i="4" s="1"/>
  <c r="E62" i="4"/>
  <c r="L55" i="4" l="1"/>
  <c r="K55" i="4" s="1"/>
  <c r="J56" i="4" s="1"/>
  <c r="G62" i="4"/>
  <c r="H62" i="4" s="1"/>
  <c r="E63" i="4"/>
  <c r="L56" i="4" l="1"/>
  <c r="K56" i="4" s="1"/>
  <c r="J57" i="4" s="1"/>
  <c r="G63" i="4"/>
  <c r="H63" i="4" s="1"/>
  <c r="E64" i="4"/>
  <c r="L57" i="4" l="1"/>
  <c r="K57" i="4" s="1"/>
  <c r="J58" i="4" s="1"/>
  <c r="G64" i="4"/>
  <c r="H64" i="4" s="1"/>
  <c r="E65" i="4"/>
  <c r="L58" i="4" l="1"/>
  <c r="K58" i="4" s="1"/>
  <c r="J59" i="4" s="1"/>
  <c r="G65" i="4"/>
  <c r="H65" i="4" s="1"/>
  <c r="E66" i="4"/>
  <c r="L59" i="4" l="1"/>
  <c r="K59" i="4" s="1"/>
  <c r="J60" i="4" s="1"/>
  <c r="G66" i="4"/>
  <c r="H66" i="4" s="1"/>
  <c r="E67" i="4"/>
  <c r="L60" i="4" l="1"/>
  <c r="K60" i="4" s="1"/>
  <c r="J61" i="4" s="1"/>
  <c r="G67" i="4"/>
  <c r="H67" i="4" s="1"/>
  <c r="E68" i="4"/>
  <c r="L61" i="4" l="1"/>
  <c r="K61" i="4" s="1"/>
  <c r="J62" i="4" s="1"/>
  <c r="G68" i="4"/>
  <c r="H68" i="4" s="1"/>
  <c r="E69" i="4"/>
  <c r="L62" i="4" l="1"/>
  <c r="K62" i="4" s="1"/>
  <c r="J63" i="4" s="1"/>
  <c r="G69" i="4"/>
  <c r="H69" i="4" s="1"/>
  <c r="E70" i="4"/>
  <c r="L63" i="4" l="1"/>
  <c r="K63" i="4" s="1"/>
  <c r="J64" i="4" s="1"/>
  <c r="G70" i="4"/>
  <c r="H70" i="4" s="1"/>
  <c r="E71" i="4"/>
  <c r="L64" i="4" l="1"/>
  <c r="K64" i="4" s="1"/>
  <c r="J65" i="4" s="1"/>
  <c r="G71" i="4"/>
  <c r="H71" i="4" s="1"/>
  <c r="E72" i="4"/>
  <c r="L65" i="4" l="1"/>
  <c r="K65" i="4" s="1"/>
  <c r="J66" i="4" s="1"/>
  <c r="G72" i="4"/>
  <c r="H72" i="4" s="1"/>
  <c r="E73" i="4"/>
  <c r="L66" i="4" l="1"/>
  <c r="K66" i="4" s="1"/>
  <c r="J67" i="4" s="1"/>
  <c r="G73" i="4"/>
  <c r="H73" i="4" s="1"/>
  <c r="E74" i="4"/>
  <c r="L67" i="4" l="1"/>
  <c r="K67" i="4" s="1"/>
  <c r="J68" i="4" s="1"/>
  <c r="G74" i="4"/>
  <c r="H74" i="4" s="1"/>
  <c r="E75" i="4"/>
  <c r="L68" i="4" l="1"/>
  <c r="K68" i="4" s="1"/>
  <c r="J69" i="4" s="1"/>
  <c r="G75" i="4"/>
  <c r="H75" i="4" s="1"/>
  <c r="E76" i="4"/>
  <c r="L69" i="4" l="1"/>
  <c r="K69" i="4" s="1"/>
  <c r="J70" i="4" s="1"/>
  <c r="G76" i="4"/>
  <c r="H76" i="4" s="1"/>
  <c r="E77" i="4"/>
  <c r="L70" i="4" l="1"/>
  <c r="K70" i="4" s="1"/>
  <c r="J71" i="4" s="1"/>
  <c r="G77" i="4"/>
  <c r="H77" i="4" s="1"/>
  <c r="E78" i="4"/>
  <c r="L71" i="4" l="1"/>
  <c r="K71" i="4" s="1"/>
  <c r="J72" i="4" s="1"/>
  <c r="G78" i="4"/>
  <c r="H78" i="4" s="1"/>
  <c r="E79" i="4"/>
  <c r="L72" i="4" l="1"/>
  <c r="K72" i="4" s="1"/>
  <c r="J73" i="4" s="1"/>
  <c r="G79" i="4"/>
  <c r="H79" i="4" s="1"/>
  <c r="E80" i="4"/>
  <c r="L73" i="4" l="1"/>
  <c r="K73" i="4" s="1"/>
  <c r="J74" i="4" s="1"/>
  <c r="G80" i="4"/>
  <c r="H80" i="4" s="1"/>
  <c r="E81" i="4"/>
  <c r="L74" i="4" l="1"/>
  <c r="K74" i="4" s="1"/>
  <c r="J75" i="4" s="1"/>
  <c r="G81" i="4"/>
  <c r="H81" i="4" s="1"/>
  <c r="E82" i="4"/>
  <c r="L75" i="4" l="1"/>
  <c r="K75" i="4" s="1"/>
  <c r="J76" i="4" s="1"/>
  <c r="G82" i="4"/>
  <c r="H82" i="4" s="1"/>
  <c r="E83" i="4"/>
  <c r="L76" i="4" l="1"/>
  <c r="K76" i="4" s="1"/>
  <c r="J77" i="4" s="1"/>
  <c r="G83" i="4"/>
  <c r="H83" i="4" s="1"/>
  <c r="E84" i="4"/>
  <c r="L77" i="4" l="1"/>
  <c r="K77" i="4" s="1"/>
  <c r="J78" i="4" s="1"/>
  <c r="G84" i="4"/>
  <c r="H84" i="4" s="1"/>
  <c r="E85" i="4"/>
  <c r="G85" i="4" s="1"/>
  <c r="L78" i="4" l="1"/>
  <c r="K78" i="4" s="1"/>
  <c r="J79" i="4" s="1"/>
  <c r="H85" i="4"/>
  <c r="H86" i="4" s="1"/>
  <c r="G86" i="4"/>
  <c r="L79" i="4" l="1"/>
  <c r="K79" i="4" s="1"/>
  <c r="J80" i="4" s="1"/>
  <c r="L80" i="4" l="1"/>
  <c r="K80" i="4" s="1"/>
  <c r="J81" i="4" s="1"/>
  <c r="L81" i="4" l="1"/>
  <c r="K81" i="4" s="1"/>
  <c r="J82" i="4" s="1"/>
  <c r="L82" i="4" l="1"/>
  <c r="K82" i="4" s="1"/>
  <c r="J83" i="4" s="1"/>
  <c r="L83" i="4" l="1"/>
  <c r="K83" i="4" s="1"/>
  <c r="J84" i="4" s="1"/>
  <c r="L84" i="4" l="1"/>
  <c r="K84" i="4" s="1"/>
  <c r="J85" i="4" s="1"/>
  <c r="L85" i="4" s="1"/>
  <c r="K85" i="4" l="1"/>
  <c r="K86" i="4" s="1"/>
  <c r="L86" i="4"/>
</calcChain>
</file>

<file path=xl/sharedStrings.xml><?xml version="1.0" encoding="utf-8"?>
<sst xmlns="http://schemas.openxmlformats.org/spreadsheetml/2006/main" count="19" uniqueCount="15">
  <si>
    <t>TNA</t>
  </si>
  <si>
    <t>SISTEMA ALEMÁN</t>
  </si>
  <si>
    <t>SISTEMA FRANCÉS</t>
  </si>
  <si>
    <t>CUOTA A PAGAR</t>
  </si>
  <si>
    <t xml:space="preserve">Amortización </t>
  </si>
  <si>
    <t>Capital adeudado</t>
  </si>
  <si>
    <t>TOTAL</t>
  </si>
  <si>
    <t>Cantidad de cuotas</t>
  </si>
  <si>
    <t>Monto del Préstamo</t>
  </si>
  <si>
    <t>CALCULADORA DE AMORTIZACIÓN SISTEMA FRANCES -ALEMÁN:</t>
  </si>
  <si>
    <t>Tasa de interés periódica</t>
  </si>
  <si>
    <t>Intereses del período</t>
  </si>
  <si>
    <t>Nro de Cuota</t>
  </si>
  <si>
    <t>ESTOS DATOS SON A MODO DE EJEMPLO</t>
  </si>
  <si>
    <t>Completar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</si>
</sst>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Myriad Web Pro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8"/>
      <color rgb="FF58A87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3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9" fontId="5" fillId="0" borderId="0" xfId="0" applyNumberFormat="1" applyFont="1" applyFill="1" applyBorder="1"/>
    <xf numFmtId="10" fontId="6" fillId="0" borderId="0" xfId="0" applyNumberFormat="1" applyFont="1" applyFill="1" applyBorder="1" applyAlignment="1" applyProtection="1">
      <alignment horizontal="right"/>
    </xf>
    <xf numFmtId="0" fontId="0" fillId="0" borderId="0" xfId="0" applyFill="1"/>
    <xf numFmtId="165" fontId="6" fillId="0" borderId="14" xfId="1" applyNumberFormat="1" applyFont="1" applyFill="1" applyBorder="1" applyAlignment="1" applyProtection="1">
      <alignment horizontal="right"/>
    </xf>
    <xf numFmtId="3" fontId="6" fillId="0" borderId="10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/>
    <xf numFmtId="0" fontId="0" fillId="0" borderId="1" xfId="0" applyFill="1" applyBorder="1"/>
    <xf numFmtId="4" fontId="0" fillId="0" borderId="1" xfId="0" applyNumberFormat="1" applyFill="1" applyBorder="1"/>
    <xf numFmtId="0" fontId="0" fillId="0" borderId="9" xfId="0" applyFill="1" applyBorder="1"/>
    <xf numFmtId="4" fontId="0" fillId="0" borderId="9" xfId="0" applyNumberFormat="1" applyFill="1" applyBorder="1"/>
    <xf numFmtId="3" fontId="6" fillId="0" borderId="2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10" xfId="0" applyFill="1" applyBorder="1"/>
    <xf numFmtId="4" fontId="0" fillId="0" borderId="0" xfId="0" applyNumberFormat="1" applyFill="1" applyBorder="1"/>
    <xf numFmtId="0" fontId="0" fillId="0" borderId="0" xfId="0" applyFill="1" applyBorder="1"/>
    <xf numFmtId="4" fontId="0" fillId="0" borderId="10" xfId="0" applyNumberFormat="1" applyFill="1" applyBorder="1"/>
    <xf numFmtId="4" fontId="0" fillId="0" borderId="7" xfId="0" applyNumberFormat="1" applyFill="1" applyBorder="1"/>
    <xf numFmtId="4" fontId="0" fillId="0" borderId="6" xfId="0" applyNumberForma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" xfId="0" applyFill="1" applyBorder="1"/>
    <xf numFmtId="4" fontId="0" fillId="0" borderId="2" xfId="0" applyNumberFormat="1" applyFill="1" applyBorder="1"/>
    <xf numFmtId="4" fontId="0" fillId="0" borderId="12" xfId="0" applyNumberFormat="1" applyFill="1" applyBorder="1"/>
    <xf numFmtId="4" fontId="0" fillId="0" borderId="13" xfId="0" applyNumberFormat="1" applyFill="1" applyBorder="1"/>
    <xf numFmtId="0" fontId="0" fillId="0" borderId="4" xfId="0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right"/>
    </xf>
    <xf numFmtId="0" fontId="0" fillId="0" borderId="6" xfId="0" applyFill="1" applyBorder="1" applyAlignment="1">
      <alignment horizontal="center" vertical="center"/>
    </xf>
    <xf numFmtId="0" fontId="0" fillId="0" borderId="0" xfId="0" applyBorder="1"/>
    <xf numFmtId="3" fontId="7" fillId="2" borderId="15" xfId="0" applyNumberFormat="1" applyFont="1" applyFill="1" applyBorder="1" applyProtection="1">
      <protection locked="0"/>
    </xf>
    <xf numFmtId="9" fontId="7" fillId="2" borderId="17" xfId="0" applyNumberFormat="1" applyFont="1" applyFill="1" applyBorder="1" applyProtection="1">
      <protection locked="0"/>
    </xf>
    <xf numFmtId="9" fontId="7" fillId="2" borderId="21" xfId="0" applyNumberFormat="1" applyFont="1" applyFill="1" applyBorder="1" applyProtection="1">
      <protection locked="0"/>
    </xf>
    <xf numFmtId="0" fontId="7" fillId="2" borderId="19" xfId="0" applyFont="1" applyFill="1" applyBorder="1" applyProtection="1">
      <protection locked="0"/>
    </xf>
    <xf numFmtId="0" fontId="8" fillId="2" borderId="11" xfId="0" applyFont="1" applyFill="1" applyBorder="1"/>
    <xf numFmtId="0" fontId="8" fillId="2" borderId="1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9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58A8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44450</xdr:rowOff>
    </xdr:from>
    <xdr:to>
      <xdr:col>11</xdr:col>
      <xdr:colOff>1009650</xdr:colOff>
      <xdr:row>9</xdr:row>
      <xdr:rowOff>114300</xdr:rowOff>
    </xdr:to>
    <xdr:sp macro="" textlink="">
      <xdr:nvSpPr>
        <xdr:cNvPr id="2" name="1 Flecha a la derecha con mues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70520" y="1469390"/>
          <a:ext cx="1009650" cy="466090"/>
        </a:xfrm>
        <a:prstGeom prst="notched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0</xdr:col>
      <xdr:colOff>45720</xdr:colOff>
      <xdr:row>0</xdr:row>
      <xdr:rowOff>7621</xdr:rowOff>
    </xdr:from>
    <xdr:to>
      <xdr:col>1</xdr:col>
      <xdr:colOff>235625</xdr:colOff>
      <xdr:row>4</xdr:row>
      <xdr:rowOff>129541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D38D7B-1A0A-4785-994A-CB0BD58C92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9F9F1"/>
            </a:clrFrom>
            <a:clrTo>
              <a:srgbClr val="F9F9F1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06" b="26931"/>
        <a:stretch/>
      </xdr:blipFill>
      <xdr:spPr>
        <a:xfrm>
          <a:off x="45720" y="7621"/>
          <a:ext cx="1950125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5:O86"/>
  <sheetViews>
    <sheetView showGridLines="0" tabSelected="1" workbookViewId="0">
      <selection activeCell="O14" sqref="O14"/>
    </sheetView>
  </sheetViews>
  <sheetFormatPr baseColWidth="10" defaultRowHeight="14.4"/>
  <cols>
    <col min="1" max="1" width="25.6640625" customWidth="1"/>
    <col min="2" max="2" width="3.6640625" customWidth="1"/>
    <col min="4" max="4" width="2.88671875" hidden="1" customWidth="1"/>
    <col min="6" max="6" width="13.21875" customWidth="1"/>
    <col min="9" max="9" width="3.44140625" customWidth="1"/>
    <col min="10" max="10" width="11.33203125" customWidth="1"/>
    <col min="11" max="11" width="12.6640625" customWidth="1"/>
    <col min="12" max="12" width="15.6640625" customWidth="1"/>
    <col min="14" max="14" width="24.21875" customWidth="1"/>
  </cols>
  <sheetData>
    <row r="5" spans="3:15" ht="24" thickBot="1">
      <c r="C5" s="49" t="s">
        <v>9</v>
      </c>
    </row>
    <row r="6" spans="3:15" ht="15" thickBot="1">
      <c r="M6" s="44" t="s">
        <v>13</v>
      </c>
      <c r="N6" s="45"/>
    </row>
    <row r="7" spans="3:15" ht="15.6">
      <c r="L7" t="s">
        <v>14</v>
      </c>
      <c r="M7" s="40">
        <v>50000</v>
      </c>
      <c r="N7" s="3" t="s">
        <v>8</v>
      </c>
    </row>
    <row r="8" spans="3:15" ht="15.6">
      <c r="C8" s="1"/>
      <c r="D8" s="1"/>
      <c r="M8" s="41">
        <v>0.3</v>
      </c>
      <c r="N8" s="4" t="s">
        <v>0</v>
      </c>
    </row>
    <row r="9" spans="3:15" ht="15.6">
      <c r="C9" s="1"/>
      <c r="D9" s="1"/>
      <c r="M9" s="42">
        <f>+M8/12</f>
        <v>2.4999999999999998E-2</v>
      </c>
      <c r="N9" s="4" t="s">
        <v>10</v>
      </c>
    </row>
    <row r="10" spans="3:15" ht="16.2" thickBot="1">
      <c r="C10" s="6"/>
      <c r="D10" s="1"/>
      <c r="M10" s="43">
        <v>24</v>
      </c>
      <c r="N10" s="5" t="s">
        <v>7</v>
      </c>
    </row>
    <row r="11" spans="3:15" ht="15" thickBot="1">
      <c r="C11" s="7"/>
      <c r="D11" s="1"/>
      <c r="G11" s="2"/>
      <c r="L11" s="2"/>
      <c r="M11" s="2"/>
    </row>
    <row r="12" spans="3:15" ht="21">
      <c r="C12" s="9"/>
      <c r="D12" s="36"/>
      <c r="E12" s="46" t="s">
        <v>1</v>
      </c>
      <c r="F12" s="47"/>
      <c r="G12" s="47"/>
      <c r="H12" s="48"/>
      <c r="I12" s="46" t="s">
        <v>2</v>
      </c>
      <c r="J12" s="47"/>
      <c r="K12" s="47"/>
      <c r="L12" s="47"/>
      <c r="M12" s="48"/>
    </row>
    <row r="13" spans="3:15" ht="15" thickBot="1">
      <c r="C13" s="10"/>
      <c r="D13" s="11"/>
      <c r="E13" s="12"/>
      <c r="F13" s="13"/>
      <c r="G13" s="14"/>
      <c r="H13" s="15"/>
      <c r="I13" s="12"/>
      <c r="J13" s="13"/>
      <c r="K13" s="13"/>
      <c r="L13" s="14"/>
      <c r="M13" s="16"/>
    </row>
    <row r="14" spans="3:15" ht="29.4" thickBot="1">
      <c r="C14" s="17" t="s">
        <v>12</v>
      </c>
      <c r="D14" s="18"/>
      <c r="E14" s="19" t="s">
        <v>5</v>
      </c>
      <c r="F14" s="20" t="s">
        <v>4</v>
      </c>
      <c r="G14" s="21" t="s">
        <v>11</v>
      </c>
      <c r="H14" s="20" t="s">
        <v>3</v>
      </c>
      <c r="I14" s="19"/>
      <c r="J14" s="18" t="s">
        <v>5</v>
      </c>
      <c r="K14" s="20" t="s">
        <v>4</v>
      </c>
      <c r="L14" s="21" t="s">
        <v>11</v>
      </c>
      <c r="M14" s="22" t="s">
        <v>3</v>
      </c>
    </row>
    <row r="15" spans="3:15">
      <c r="C15" s="37"/>
      <c r="D15" s="11"/>
      <c r="E15" s="23"/>
      <c r="F15" s="24"/>
      <c r="G15" s="25"/>
      <c r="H15" s="24"/>
      <c r="I15" s="23"/>
      <c r="J15" s="26"/>
      <c r="K15" s="24"/>
      <c r="L15" s="27"/>
      <c r="M15" s="28"/>
      <c r="N15" s="8"/>
    </row>
    <row r="16" spans="3:15">
      <c r="C16" s="38">
        <v>1</v>
      </c>
      <c r="D16" s="11"/>
      <c r="E16" s="29">
        <f>M7</f>
        <v>50000</v>
      </c>
      <c r="F16" s="27">
        <f>M7/M10</f>
        <v>2083.3333333333335</v>
      </c>
      <c r="G16" s="25">
        <f>E16*($M$9)</f>
        <v>1250</v>
      </c>
      <c r="H16" s="27">
        <f t="shared" ref="H16:H79" si="0">G16+F16</f>
        <v>3333.3333333333335</v>
      </c>
      <c r="I16" s="23"/>
      <c r="J16" s="25">
        <f>M7</f>
        <v>50000</v>
      </c>
      <c r="K16" s="27">
        <f>M16-L16</f>
        <v>1545.6410180051321</v>
      </c>
      <c r="L16" s="27">
        <f>$M$9*J16</f>
        <v>1250</v>
      </c>
      <c r="M16" s="28">
        <f>$M$7*($M$9*POWER((1+$M$9),$M$10))/(POWER((1+$M$9),$M$10)-1)</f>
        <v>2795.6410180051321</v>
      </c>
      <c r="N16" s="25"/>
      <c r="O16" s="39"/>
    </row>
    <row r="17" spans="3:15">
      <c r="C17" s="38">
        <v>2</v>
      </c>
      <c r="D17" s="11"/>
      <c r="E17" s="29">
        <f>E16-F16</f>
        <v>47916.666666666664</v>
      </c>
      <c r="F17" s="27">
        <f t="shared" ref="F17:F48" si="1">IF(C17&gt;$M$10,,$M$7/$M$10)</f>
        <v>2083.3333333333335</v>
      </c>
      <c r="G17" s="25">
        <f t="shared" ref="G17:G58" si="2">E17*($M$9)</f>
        <v>1197.9166666666665</v>
      </c>
      <c r="H17" s="27">
        <f t="shared" si="0"/>
        <v>3281.25</v>
      </c>
      <c r="I17" s="23"/>
      <c r="J17" s="25">
        <f>J16-K16</f>
        <v>48454.358981994868</v>
      </c>
      <c r="K17" s="27">
        <f t="shared" ref="K17:K80" si="3">M17-L17</f>
        <v>1584.2820434552559</v>
      </c>
      <c r="L17" s="27">
        <f t="shared" ref="L17:L80" si="4">$M$9*J17</f>
        <v>1211.3589745498716</v>
      </c>
      <c r="M17" s="28">
        <f t="shared" ref="M17:M39" si="5">IF(C17&gt;$M$10,0,PMT($M$9,$M$10,$M$7)*-1)</f>
        <v>2795.6410180051275</v>
      </c>
      <c r="N17" s="25"/>
      <c r="O17" s="39"/>
    </row>
    <row r="18" spans="3:15">
      <c r="C18" s="38">
        <v>3</v>
      </c>
      <c r="D18" s="11"/>
      <c r="E18" s="29">
        <f t="shared" ref="E18:E81" si="6">E17-F17</f>
        <v>45833.333333333328</v>
      </c>
      <c r="F18" s="27">
        <f t="shared" si="1"/>
        <v>2083.3333333333335</v>
      </c>
      <c r="G18" s="25">
        <f t="shared" si="2"/>
        <v>1145.833333333333</v>
      </c>
      <c r="H18" s="27">
        <f t="shared" si="0"/>
        <v>3229.1666666666665</v>
      </c>
      <c r="I18" s="23"/>
      <c r="J18" s="25">
        <f t="shared" ref="J18:J81" si="7">J17-K17</f>
        <v>46870.076938539612</v>
      </c>
      <c r="K18" s="27">
        <f t="shared" si="3"/>
        <v>1623.8890945416374</v>
      </c>
      <c r="L18" s="27">
        <f t="shared" si="4"/>
        <v>1171.7519234634901</v>
      </c>
      <c r="M18" s="28">
        <f t="shared" si="5"/>
        <v>2795.6410180051275</v>
      </c>
      <c r="N18" s="8"/>
    </row>
    <row r="19" spans="3:15">
      <c r="C19" s="38">
        <v>4</v>
      </c>
      <c r="D19" s="11"/>
      <c r="E19" s="29">
        <f t="shared" si="6"/>
        <v>43749.999999999993</v>
      </c>
      <c r="F19" s="27">
        <f t="shared" si="1"/>
        <v>2083.3333333333335</v>
      </c>
      <c r="G19" s="25">
        <f t="shared" si="2"/>
        <v>1093.7499999999998</v>
      </c>
      <c r="H19" s="27">
        <f t="shared" si="0"/>
        <v>3177.083333333333</v>
      </c>
      <c r="I19" s="23"/>
      <c r="J19" s="25">
        <f t="shared" si="7"/>
        <v>45246.187843997977</v>
      </c>
      <c r="K19" s="27">
        <f t="shared" si="3"/>
        <v>1664.4863219051781</v>
      </c>
      <c r="L19" s="27">
        <f t="shared" si="4"/>
        <v>1131.1546960999494</v>
      </c>
      <c r="M19" s="28">
        <f t="shared" si="5"/>
        <v>2795.6410180051275</v>
      </c>
    </row>
    <row r="20" spans="3:15">
      <c r="C20" s="38">
        <v>5</v>
      </c>
      <c r="D20" s="11"/>
      <c r="E20" s="29">
        <f t="shared" si="6"/>
        <v>41666.666666666657</v>
      </c>
      <c r="F20" s="27">
        <f t="shared" si="1"/>
        <v>2083.3333333333335</v>
      </c>
      <c r="G20" s="25">
        <f t="shared" si="2"/>
        <v>1041.6666666666663</v>
      </c>
      <c r="H20" s="27">
        <f t="shared" si="0"/>
        <v>3125</v>
      </c>
      <c r="I20" s="23"/>
      <c r="J20" s="25">
        <f t="shared" si="7"/>
        <v>43581.701522092801</v>
      </c>
      <c r="K20" s="27">
        <f t="shared" si="3"/>
        <v>1706.0984799528076</v>
      </c>
      <c r="L20" s="27">
        <f t="shared" si="4"/>
        <v>1089.54253805232</v>
      </c>
      <c r="M20" s="28">
        <f t="shared" si="5"/>
        <v>2795.6410180051275</v>
      </c>
    </row>
    <row r="21" spans="3:15">
      <c r="C21" s="38">
        <v>6</v>
      </c>
      <c r="D21" s="11"/>
      <c r="E21" s="29">
        <f t="shared" si="6"/>
        <v>39583.333333333321</v>
      </c>
      <c r="F21" s="27">
        <f t="shared" si="1"/>
        <v>2083.3333333333335</v>
      </c>
      <c r="G21" s="25">
        <f t="shared" si="2"/>
        <v>989.58333333333292</v>
      </c>
      <c r="H21" s="27">
        <f t="shared" si="0"/>
        <v>3072.9166666666665</v>
      </c>
      <c r="I21" s="23"/>
      <c r="J21" s="25">
        <f t="shared" si="7"/>
        <v>41875.603042139992</v>
      </c>
      <c r="K21" s="27">
        <f t="shared" si="3"/>
        <v>1748.7509419516277</v>
      </c>
      <c r="L21" s="27">
        <f t="shared" si="4"/>
        <v>1046.8900760534998</v>
      </c>
      <c r="M21" s="28">
        <f t="shared" si="5"/>
        <v>2795.6410180051275</v>
      </c>
    </row>
    <row r="22" spans="3:15">
      <c r="C22" s="38">
        <v>7</v>
      </c>
      <c r="D22" s="11"/>
      <c r="E22" s="29">
        <f t="shared" si="6"/>
        <v>37499.999999999985</v>
      </c>
      <c r="F22" s="27">
        <f t="shared" si="1"/>
        <v>2083.3333333333335</v>
      </c>
      <c r="G22" s="25">
        <f t="shared" si="2"/>
        <v>937.49999999999955</v>
      </c>
      <c r="H22" s="27">
        <f t="shared" si="0"/>
        <v>3020.833333333333</v>
      </c>
      <c r="I22" s="23"/>
      <c r="J22" s="25">
        <f t="shared" si="7"/>
        <v>40126.852100188364</v>
      </c>
      <c r="K22" s="27">
        <f t="shared" si="3"/>
        <v>1792.4697155004185</v>
      </c>
      <c r="L22" s="27">
        <f t="shared" si="4"/>
        <v>1003.171302504709</v>
      </c>
      <c r="M22" s="28">
        <f t="shared" si="5"/>
        <v>2795.6410180051275</v>
      </c>
    </row>
    <row r="23" spans="3:15">
      <c r="C23" s="38">
        <v>8</v>
      </c>
      <c r="D23" s="11"/>
      <c r="E23" s="29">
        <f t="shared" si="6"/>
        <v>35416.66666666665</v>
      </c>
      <c r="F23" s="27">
        <f t="shared" si="1"/>
        <v>2083.3333333333335</v>
      </c>
      <c r="G23" s="25">
        <f t="shared" si="2"/>
        <v>885.41666666666617</v>
      </c>
      <c r="H23" s="27">
        <f t="shared" si="0"/>
        <v>2968.7499999999995</v>
      </c>
      <c r="I23" s="23"/>
      <c r="J23" s="25">
        <f t="shared" si="7"/>
        <v>38334.382384687946</v>
      </c>
      <c r="K23" s="27">
        <f t="shared" si="3"/>
        <v>1837.281458387929</v>
      </c>
      <c r="L23" s="27">
        <f t="shared" si="4"/>
        <v>958.35955961719856</v>
      </c>
      <c r="M23" s="28">
        <f t="shared" si="5"/>
        <v>2795.6410180051275</v>
      </c>
    </row>
    <row r="24" spans="3:15">
      <c r="C24" s="38">
        <v>9</v>
      </c>
      <c r="D24" s="11"/>
      <c r="E24" s="29">
        <f t="shared" si="6"/>
        <v>33333.333333333314</v>
      </c>
      <c r="F24" s="27">
        <f t="shared" si="1"/>
        <v>2083.3333333333335</v>
      </c>
      <c r="G24" s="25">
        <f t="shared" si="2"/>
        <v>833.3333333333328</v>
      </c>
      <c r="H24" s="27">
        <f t="shared" si="0"/>
        <v>2916.6666666666661</v>
      </c>
      <c r="I24" s="23"/>
      <c r="J24" s="25">
        <f t="shared" si="7"/>
        <v>36497.100926300016</v>
      </c>
      <c r="K24" s="27">
        <f t="shared" si="3"/>
        <v>1883.2134948476273</v>
      </c>
      <c r="L24" s="27">
        <f t="shared" si="4"/>
        <v>912.42752315750033</v>
      </c>
      <c r="M24" s="28">
        <f t="shared" si="5"/>
        <v>2795.6410180051275</v>
      </c>
    </row>
    <row r="25" spans="3:15">
      <c r="C25" s="38">
        <v>10</v>
      </c>
      <c r="D25" s="11"/>
      <c r="E25" s="29">
        <f t="shared" si="6"/>
        <v>31249.999999999982</v>
      </c>
      <c r="F25" s="27">
        <f t="shared" si="1"/>
        <v>2083.3333333333335</v>
      </c>
      <c r="G25" s="25">
        <f t="shared" si="2"/>
        <v>781.24999999999943</v>
      </c>
      <c r="H25" s="27">
        <f t="shared" si="0"/>
        <v>2864.583333333333</v>
      </c>
      <c r="I25" s="23"/>
      <c r="J25" s="25">
        <f t="shared" si="7"/>
        <v>34613.887431452385</v>
      </c>
      <c r="K25" s="27">
        <f t="shared" si="3"/>
        <v>1930.2938322188179</v>
      </c>
      <c r="L25" s="27">
        <f t="shared" si="4"/>
        <v>865.34718578630952</v>
      </c>
      <c r="M25" s="28">
        <f t="shared" si="5"/>
        <v>2795.6410180051275</v>
      </c>
    </row>
    <row r="26" spans="3:15">
      <c r="C26" s="38">
        <v>11</v>
      </c>
      <c r="D26" s="11"/>
      <c r="E26" s="29">
        <f t="shared" si="6"/>
        <v>29166.66666666665</v>
      </c>
      <c r="F26" s="27">
        <f t="shared" si="1"/>
        <v>2083.3333333333335</v>
      </c>
      <c r="G26" s="25">
        <f t="shared" si="2"/>
        <v>729.16666666666617</v>
      </c>
      <c r="H26" s="27">
        <f t="shared" si="0"/>
        <v>2812.4999999999995</v>
      </c>
      <c r="I26" s="23"/>
      <c r="J26" s="25">
        <f t="shared" si="7"/>
        <v>32683.593599233569</v>
      </c>
      <c r="K26" s="27">
        <f t="shared" si="3"/>
        <v>1978.5511780242882</v>
      </c>
      <c r="L26" s="27">
        <f t="shared" si="4"/>
        <v>817.0898399808392</v>
      </c>
      <c r="M26" s="28">
        <f t="shared" si="5"/>
        <v>2795.6410180051275</v>
      </c>
    </row>
    <row r="27" spans="3:15">
      <c r="C27" s="38">
        <v>12</v>
      </c>
      <c r="D27" s="11"/>
      <c r="E27" s="29">
        <f t="shared" si="6"/>
        <v>27083.333333333318</v>
      </c>
      <c r="F27" s="27">
        <f t="shared" si="1"/>
        <v>2083.3333333333335</v>
      </c>
      <c r="G27" s="25">
        <f t="shared" si="2"/>
        <v>677.08333333333292</v>
      </c>
      <c r="H27" s="27">
        <f t="shared" si="0"/>
        <v>2760.4166666666665</v>
      </c>
      <c r="I27" s="23"/>
      <c r="J27" s="25">
        <f t="shared" si="7"/>
        <v>30705.04242120928</v>
      </c>
      <c r="K27" s="27">
        <f t="shared" si="3"/>
        <v>2028.0149574748957</v>
      </c>
      <c r="L27" s="27">
        <f t="shared" si="4"/>
        <v>767.62606053023194</v>
      </c>
      <c r="M27" s="28">
        <f t="shared" si="5"/>
        <v>2795.6410180051275</v>
      </c>
    </row>
    <row r="28" spans="3:15">
      <c r="C28" s="38">
        <v>13</v>
      </c>
      <c r="D28" s="11"/>
      <c r="E28" s="29">
        <f t="shared" si="6"/>
        <v>24999.999999999985</v>
      </c>
      <c r="F28" s="27">
        <f t="shared" si="1"/>
        <v>2083.3333333333335</v>
      </c>
      <c r="G28" s="25">
        <f t="shared" si="2"/>
        <v>624.99999999999955</v>
      </c>
      <c r="H28" s="27">
        <f t="shared" si="0"/>
        <v>2708.333333333333</v>
      </c>
      <c r="I28" s="23"/>
      <c r="J28" s="25">
        <f t="shared" si="7"/>
        <v>28677.027463734383</v>
      </c>
      <c r="K28" s="27">
        <f t="shared" si="3"/>
        <v>2078.7153314117681</v>
      </c>
      <c r="L28" s="27">
        <f t="shared" si="4"/>
        <v>716.9256865933595</v>
      </c>
      <c r="M28" s="28">
        <f t="shared" si="5"/>
        <v>2795.6410180051275</v>
      </c>
    </row>
    <row r="29" spans="3:15">
      <c r="C29" s="38">
        <v>14</v>
      </c>
      <c r="D29" s="11"/>
      <c r="E29" s="29">
        <f t="shared" si="6"/>
        <v>22916.666666666653</v>
      </c>
      <c r="F29" s="27">
        <f t="shared" si="1"/>
        <v>2083.3333333333335</v>
      </c>
      <c r="G29" s="25">
        <f t="shared" si="2"/>
        <v>572.91666666666629</v>
      </c>
      <c r="H29" s="27">
        <f t="shared" si="0"/>
        <v>2656.25</v>
      </c>
      <c r="I29" s="23"/>
      <c r="J29" s="25">
        <f t="shared" si="7"/>
        <v>26598.312132322615</v>
      </c>
      <c r="K29" s="27">
        <f t="shared" si="3"/>
        <v>2130.6832146970623</v>
      </c>
      <c r="L29" s="27">
        <f t="shared" si="4"/>
        <v>664.95780330806531</v>
      </c>
      <c r="M29" s="28">
        <f t="shared" si="5"/>
        <v>2795.6410180051275</v>
      </c>
    </row>
    <row r="30" spans="3:15">
      <c r="C30" s="38">
        <v>15</v>
      </c>
      <c r="D30" s="11"/>
      <c r="E30" s="29">
        <f t="shared" si="6"/>
        <v>20833.333333333321</v>
      </c>
      <c r="F30" s="27">
        <f t="shared" si="1"/>
        <v>2083.3333333333335</v>
      </c>
      <c r="G30" s="25">
        <f t="shared" si="2"/>
        <v>520.83333333333303</v>
      </c>
      <c r="H30" s="27">
        <f t="shared" si="0"/>
        <v>2604.1666666666665</v>
      </c>
      <c r="I30" s="23"/>
      <c r="J30" s="25">
        <f t="shared" si="7"/>
        <v>24467.628917625552</v>
      </c>
      <c r="K30" s="27">
        <f t="shared" si="3"/>
        <v>2183.9502950644887</v>
      </c>
      <c r="L30" s="27">
        <f t="shared" si="4"/>
        <v>611.69072294063881</v>
      </c>
      <c r="M30" s="28">
        <f t="shared" si="5"/>
        <v>2795.6410180051275</v>
      </c>
    </row>
    <row r="31" spans="3:15">
      <c r="C31" s="38">
        <v>16</v>
      </c>
      <c r="D31" s="11"/>
      <c r="E31" s="29">
        <f t="shared" si="6"/>
        <v>18749.999999999989</v>
      </c>
      <c r="F31" s="27">
        <f t="shared" si="1"/>
        <v>2083.3333333333335</v>
      </c>
      <c r="G31" s="25">
        <f t="shared" si="2"/>
        <v>468.74999999999972</v>
      </c>
      <c r="H31" s="27">
        <f t="shared" si="0"/>
        <v>2552.083333333333</v>
      </c>
      <c r="I31" s="23"/>
      <c r="J31" s="25">
        <f t="shared" si="7"/>
        <v>22283.678622561063</v>
      </c>
      <c r="K31" s="27">
        <f t="shared" si="3"/>
        <v>2238.5490524411011</v>
      </c>
      <c r="L31" s="27">
        <f t="shared" si="4"/>
        <v>557.09196556402651</v>
      </c>
      <c r="M31" s="28">
        <f t="shared" si="5"/>
        <v>2795.6410180051275</v>
      </c>
    </row>
    <row r="32" spans="3:15">
      <c r="C32" s="38">
        <v>17</v>
      </c>
      <c r="D32" s="11"/>
      <c r="E32" s="29">
        <f t="shared" si="6"/>
        <v>16666.666666666657</v>
      </c>
      <c r="F32" s="27">
        <f t="shared" si="1"/>
        <v>2083.3333333333335</v>
      </c>
      <c r="G32" s="25">
        <f t="shared" si="2"/>
        <v>416.6666666666664</v>
      </c>
      <c r="H32" s="27">
        <f t="shared" si="0"/>
        <v>2500</v>
      </c>
      <c r="I32" s="23"/>
      <c r="J32" s="25">
        <f t="shared" si="7"/>
        <v>20045.129570119963</v>
      </c>
      <c r="K32" s="27">
        <f t="shared" si="3"/>
        <v>2294.5127787521287</v>
      </c>
      <c r="L32" s="27">
        <f t="shared" si="4"/>
        <v>501.12823925299904</v>
      </c>
      <c r="M32" s="28">
        <f t="shared" si="5"/>
        <v>2795.6410180051275</v>
      </c>
    </row>
    <row r="33" spans="3:13">
      <c r="C33" s="38">
        <v>18</v>
      </c>
      <c r="D33" s="11"/>
      <c r="E33" s="29">
        <f t="shared" si="6"/>
        <v>14583.333333333323</v>
      </c>
      <c r="F33" s="27">
        <f t="shared" si="1"/>
        <v>2083.3333333333335</v>
      </c>
      <c r="G33" s="25">
        <f t="shared" si="2"/>
        <v>364.58333333333303</v>
      </c>
      <c r="H33" s="27">
        <f t="shared" si="0"/>
        <v>2447.9166666666665</v>
      </c>
      <c r="I33" s="23"/>
      <c r="J33" s="25">
        <f t="shared" si="7"/>
        <v>17750.616791367836</v>
      </c>
      <c r="K33" s="27">
        <f t="shared" si="3"/>
        <v>2351.8755982209318</v>
      </c>
      <c r="L33" s="27">
        <f t="shared" si="4"/>
        <v>443.7654197841959</v>
      </c>
      <c r="M33" s="28">
        <f t="shared" si="5"/>
        <v>2795.6410180051275</v>
      </c>
    </row>
    <row r="34" spans="3:13">
      <c r="C34" s="38">
        <v>19</v>
      </c>
      <c r="D34" s="11"/>
      <c r="E34" s="29">
        <f t="shared" si="6"/>
        <v>12499.999999999989</v>
      </c>
      <c r="F34" s="27">
        <f t="shared" si="1"/>
        <v>2083.3333333333335</v>
      </c>
      <c r="G34" s="25">
        <f t="shared" si="2"/>
        <v>312.49999999999972</v>
      </c>
      <c r="H34" s="27">
        <f t="shared" si="0"/>
        <v>2395.833333333333</v>
      </c>
      <c r="I34" s="23"/>
      <c r="J34" s="25">
        <f t="shared" si="7"/>
        <v>15398.741193146905</v>
      </c>
      <c r="K34" s="27">
        <f t="shared" si="3"/>
        <v>2410.6724881764549</v>
      </c>
      <c r="L34" s="27">
        <f t="shared" si="4"/>
        <v>384.96852982867262</v>
      </c>
      <c r="M34" s="28">
        <f t="shared" si="5"/>
        <v>2795.6410180051275</v>
      </c>
    </row>
    <row r="35" spans="3:13">
      <c r="C35" s="38">
        <v>20</v>
      </c>
      <c r="D35" s="11"/>
      <c r="E35" s="29">
        <f t="shared" si="6"/>
        <v>10416.666666666655</v>
      </c>
      <c r="F35" s="27">
        <f t="shared" si="1"/>
        <v>2083.3333333333335</v>
      </c>
      <c r="G35" s="25">
        <f t="shared" si="2"/>
        <v>260.41666666666634</v>
      </c>
      <c r="H35" s="27">
        <f t="shared" si="0"/>
        <v>2343.75</v>
      </c>
      <c r="I35" s="23"/>
      <c r="J35" s="25">
        <f t="shared" si="7"/>
        <v>12988.06870497045</v>
      </c>
      <c r="K35" s="27">
        <f t="shared" si="3"/>
        <v>2470.9393003808664</v>
      </c>
      <c r="L35" s="27">
        <f t="shared" si="4"/>
        <v>324.70171762426122</v>
      </c>
      <c r="M35" s="28">
        <f t="shared" si="5"/>
        <v>2795.6410180051275</v>
      </c>
    </row>
    <row r="36" spans="3:13">
      <c r="C36" s="38">
        <v>21</v>
      </c>
      <c r="D36" s="11"/>
      <c r="E36" s="29">
        <f t="shared" si="6"/>
        <v>8333.3333333333212</v>
      </c>
      <c r="F36" s="27">
        <f t="shared" si="1"/>
        <v>2083.3333333333335</v>
      </c>
      <c r="G36" s="25">
        <f t="shared" si="2"/>
        <v>208.333333333333</v>
      </c>
      <c r="H36" s="27">
        <f t="shared" si="0"/>
        <v>2291.6666666666665</v>
      </c>
      <c r="I36" s="23"/>
      <c r="J36" s="25">
        <f t="shared" si="7"/>
        <v>10517.129404589585</v>
      </c>
      <c r="K36" s="27">
        <f t="shared" si="3"/>
        <v>2532.7127828903881</v>
      </c>
      <c r="L36" s="27">
        <f t="shared" si="4"/>
        <v>262.92823511473961</v>
      </c>
      <c r="M36" s="28">
        <f t="shared" si="5"/>
        <v>2795.6410180051275</v>
      </c>
    </row>
    <row r="37" spans="3:13">
      <c r="C37" s="38">
        <v>22</v>
      </c>
      <c r="D37" s="11"/>
      <c r="E37" s="29">
        <f t="shared" si="6"/>
        <v>6249.9999999999873</v>
      </c>
      <c r="F37" s="27">
        <f t="shared" si="1"/>
        <v>2083.3333333333335</v>
      </c>
      <c r="G37" s="25">
        <f t="shared" si="2"/>
        <v>156.24999999999966</v>
      </c>
      <c r="H37" s="27">
        <f t="shared" si="0"/>
        <v>2239.583333333333</v>
      </c>
      <c r="I37" s="23"/>
      <c r="J37" s="25">
        <f t="shared" si="7"/>
        <v>7984.4166216991962</v>
      </c>
      <c r="K37" s="27">
        <f t="shared" si="3"/>
        <v>2596.0306024626475</v>
      </c>
      <c r="L37" s="27">
        <f t="shared" si="4"/>
        <v>199.6104155424799</v>
      </c>
      <c r="M37" s="28">
        <f t="shared" si="5"/>
        <v>2795.6410180051275</v>
      </c>
    </row>
    <row r="38" spans="3:13">
      <c r="C38" s="38">
        <v>23</v>
      </c>
      <c r="D38" s="11"/>
      <c r="E38" s="29">
        <f t="shared" si="6"/>
        <v>4166.6666666666533</v>
      </c>
      <c r="F38" s="27">
        <f t="shared" si="1"/>
        <v>2083.3333333333335</v>
      </c>
      <c r="G38" s="25">
        <f t="shared" si="2"/>
        <v>104.16666666666633</v>
      </c>
      <c r="H38" s="27">
        <f t="shared" si="0"/>
        <v>2187.5</v>
      </c>
      <c r="I38" s="23"/>
      <c r="J38" s="25">
        <f t="shared" si="7"/>
        <v>5388.3860192365482</v>
      </c>
      <c r="K38" s="27">
        <f t="shared" si="3"/>
        <v>2660.9313675242138</v>
      </c>
      <c r="L38" s="27">
        <f t="shared" si="4"/>
        <v>134.70965048091369</v>
      </c>
      <c r="M38" s="28">
        <f t="shared" si="5"/>
        <v>2795.6410180051275</v>
      </c>
    </row>
    <row r="39" spans="3:13">
      <c r="C39" s="38">
        <v>24</v>
      </c>
      <c r="D39" s="11"/>
      <c r="E39" s="29">
        <f t="shared" si="6"/>
        <v>2083.3333333333198</v>
      </c>
      <c r="F39" s="27">
        <f t="shared" si="1"/>
        <v>2083.3333333333335</v>
      </c>
      <c r="G39" s="25">
        <f t="shared" si="2"/>
        <v>52.083333333332995</v>
      </c>
      <c r="H39" s="27">
        <f t="shared" si="0"/>
        <v>2135.4166666666665</v>
      </c>
      <c r="I39" s="23"/>
      <c r="J39" s="25">
        <f t="shared" si="7"/>
        <v>2727.4546517123345</v>
      </c>
      <c r="K39" s="27">
        <f t="shared" si="3"/>
        <v>2727.454651712319</v>
      </c>
      <c r="L39" s="27">
        <f t="shared" si="4"/>
        <v>68.186366292808358</v>
      </c>
      <c r="M39" s="28">
        <f t="shared" si="5"/>
        <v>2795.6410180051275</v>
      </c>
    </row>
    <row r="40" spans="3:13">
      <c r="C40" s="38">
        <v>25</v>
      </c>
      <c r="D40" s="11"/>
      <c r="E40" s="29">
        <f t="shared" si="6"/>
        <v>-1.3642420526593924E-11</v>
      </c>
      <c r="F40" s="27">
        <f t="shared" si="1"/>
        <v>0</v>
      </c>
      <c r="G40" s="25">
        <f t="shared" si="2"/>
        <v>-3.4106051316484804E-13</v>
      </c>
      <c r="H40" s="27">
        <f t="shared" si="0"/>
        <v>-3.4106051316484804E-13</v>
      </c>
      <c r="I40" s="23"/>
      <c r="J40" s="25">
        <f t="shared" si="7"/>
        <v>1.546140993013978E-11</v>
      </c>
      <c r="K40" s="27">
        <f t="shared" si="3"/>
        <v>-3.8653524825349449E-13</v>
      </c>
      <c r="L40" s="27">
        <f t="shared" si="4"/>
        <v>3.8653524825349449E-13</v>
      </c>
      <c r="M40" s="28">
        <f>IF(C40&gt;$M$10,0,PMT($M$9,$M$10,$M$7)*-1)</f>
        <v>0</v>
      </c>
    </row>
    <row r="41" spans="3:13">
      <c r="C41" s="38">
        <v>26</v>
      </c>
      <c r="D41" s="11"/>
      <c r="E41" s="29">
        <f t="shared" si="6"/>
        <v>-1.3642420526593924E-11</v>
      </c>
      <c r="F41" s="27">
        <f t="shared" si="1"/>
        <v>0</v>
      </c>
      <c r="G41" s="25">
        <f t="shared" si="2"/>
        <v>-3.4106051316484804E-13</v>
      </c>
      <c r="H41" s="27">
        <f t="shared" si="0"/>
        <v>-3.4106051316484804E-13</v>
      </c>
      <c r="I41" s="23"/>
      <c r="J41" s="25">
        <f t="shared" si="7"/>
        <v>1.5847945178393275E-11</v>
      </c>
      <c r="K41" s="27">
        <f t="shared" si="3"/>
        <v>-3.9619862945983185E-13</v>
      </c>
      <c r="L41" s="27">
        <f t="shared" si="4"/>
        <v>3.9619862945983185E-13</v>
      </c>
      <c r="M41" s="28">
        <f t="shared" ref="M41:M85" si="8">IF(C41&gt;$M$10,0,PMT($M$9,$M$10,$M$7)*-1)</f>
        <v>0</v>
      </c>
    </row>
    <row r="42" spans="3:13">
      <c r="C42" s="38">
        <v>27</v>
      </c>
      <c r="D42" s="11"/>
      <c r="E42" s="29">
        <f t="shared" si="6"/>
        <v>-1.3642420526593924E-11</v>
      </c>
      <c r="F42" s="27">
        <f t="shared" si="1"/>
        <v>0</v>
      </c>
      <c r="G42" s="25">
        <f t="shared" si="2"/>
        <v>-3.4106051316484804E-13</v>
      </c>
      <c r="H42" s="27">
        <f t="shared" si="0"/>
        <v>-3.4106051316484804E-13</v>
      </c>
      <c r="I42" s="23"/>
      <c r="J42" s="25">
        <f t="shared" si="7"/>
        <v>1.6244143807853109E-11</v>
      </c>
      <c r="K42" s="27">
        <f t="shared" si="3"/>
        <v>-4.0610359519632768E-13</v>
      </c>
      <c r="L42" s="27">
        <f t="shared" si="4"/>
        <v>4.0610359519632768E-13</v>
      </c>
      <c r="M42" s="28">
        <f t="shared" si="8"/>
        <v>0</v>
      </c>
    </row>
    <row r="43" spans="3:13">
      <c r="C43" s="38">
        <v>28</v>
      </c>
      <c r="D43" s="11"/>
      <c r="E43" s="29">
        <f t="shared" si="6"/>
        <v>-1.3642420526593924E-11</v>
      </c>
      <c r="F43" s="27">
        <f t="shared" si="1"/>
        <v>0</v>
      </c>
      <c r="G43" s="25">
        <f t="shared" si="2"/>
        <v>-3.4106051316484804E-13</v>
      </c>
      <c r="H43" s="27">
        <f t="shared" si="0"/>
        <v>-3.4106051316484804E-13</v>
      </c>
      <c r="I43" s="23"/>
      <c r="J43" s="25">
        <f t="shared" si="7"/>
        <v>1.6650247403049436E-11</v>
      </c>
      <c r="K43" s="27">
        <f t="shared" si="3"/>
        <v>-4.1625618507623586E-13</v>
      </c>
      <c r="L43" s="27">
        <f t="shared" si="4"/>
        <v>4.1625618507623586E-13</v>
      </c>
      <c r="M43" s="28">
        <f t="shared" si="8"/>
        <v>0</v>
      </c>
    </row>
    <row r="44" spans="3:13">
      <c r="C44" s="38">
        <v>29</v>
      </c>
      <c r="D44" s="11"/>
      <c r="E44" s="29">
        <f t="shared" si="6"/>
        <v>-1.3642420526593924E-11</v>
      </c>
      <c r="F44" s="27">
        <f t="shared" si="1"/>
        <v>0</v>
      </c>
      <c r="G44" s="25">
        <f t="shared" si="2"/>
        <v>-3.4106051316484804E-13</v>
      </c>
      <c r="H44" s="27">
        <f t="shared" si="0"/>
        <v>-3.4106051316484804E-13</v>
      </c>
      <c r="I44" s="23"/>
      <c r="J44" s="25">
        <f t="shared" si="7"/>
        <v>1.7066503588125671E-11</v>
      </c>
      <c r="K44" s="27">
        <f t="shared" si="3"/>
        <v>-4.2666258970314174E-13</v>
      </c>
      <c r="L44" s="27">
        <f t="shared" si="4"/>
        <v>4.2666258970314174E-13</v>
      </c>
      <c r="M44" s="28">
        <f t="shared" si="8"/>
        <v>0</v>
      </c>
    </row>
    <row r="45" spans="3:13">
      <c r="C45" s="38">
        <v>30</v>
      </c>
      <c r="D45" s="11"/>
      <c r="E45" s="29">
        <f t="shared" si="6"/>
        <v>-1.3642420526593924E-11</v>
      </c>
      <c r="F45" s="27">
        <f t="shared" si="1"/>
        <v>0</v>
      </c>
      <c r="G45" s="25">
        <f t="shared" si="2"/>
        <v>-3.4106051316484804E-13</v>
      </c>
      <c r="H45" s="27">
        <f t="shared" si="0"/>
        <v>-3.4106051316484804E-13</v>
      </c>
      <c r="I45" s="23"/>
      <c r="J45" s="25">
        <f t="shared" si="7"/>
        <v>1.7493166177828811E-11</v>
      </c>
      <c r="K45" s="27">
        <f t="shared" si="3"/>
        <v>-4.3732915444572025E-13</v>
      </c>
      <c r="L45" s="27">
        <f t="shared" si="4"/>
        <v>4.3732915444572025E-13</v>
      </c>
      <c r="M45" s="28">
        <f t="shared" si="8"/>
        <v>0</v>
      </c>
    </row>
    <row r="46" spans="3:13">
      <c r="C46" s="38">
        <v>31</v>
      </c>
      <c r="D46" s="11"/>
      <c r="E46" s="29">
        <f t="shared" si="6"/>
        <v>-1.3642420526593924E-11</v>
      </c>
      <c r="F46" s="27">
        <f t="shared" si="1"/>
        <v>0</v>
      </c>
      <c r="G46" s="25">
        <f t="shared" si="2"/>
        <v>-3.4106051316484804E-13</v>
      </c>
      <c r="H46" s="27">
        <f t="shared" si="0"/>
        <v>-3.4106051316484804E-13</v>
      </c>
      <c r="I46" s="23"/>
      <c r="J46" s="25">
        <f t="shared" si="7"/>
        <v>1.7930495332274531E-11</v>
      </c>
      <c r="K46" s="27">
        <f t="shared" si="3"/>
        <v>-4.4826238330686321E-13</v>
      </c>
      <c r="L46" s="27">
        <f t="shared" si="4"/>
        <v>4.4826238330686321E-13</v>
      </c>
      <c r="M46" s="28">
        <f t="shared" si="8"/>
        <v>0</v>
      </c>
    </row>
    <row r="47" spans="3:13">
      <c r="C47" s="38">
        <v>32</v>
      </c>
      <c r="D47" s="11"/>
      <c r="E47" s="29">
        <f t="shared" si="6"/>
        <v>-1.3642420526593924E-11</v>
      </c>
      <c r="F47" s="27">
        <f t="shared" si="1"/>
        <v>0</v>
      </c>
      <c r="G47" s="25">
        <f t="shared" si="2"/>
        <v>-3.4106051316484804E-13</v>
      </c>
      <c r="H47" s="27">
        <f t="shared" si="0"/>
        <v>-3.4106051316484804E-13</v>
      </c>
      <c r="I47" s="23"/>
      <c r="J47" s="25">
        <f t="shared" si="7"/>
        <v>1.8378757715581393E-11</v>
      </c>
      <c r="K47" s="27">
        <f t="shared" si="3"/>
        <v>-4.5946894288953482E-13</v>
      </c>
      <c r="L47" s="27">
        <f t="shared" si="4"/>
        <v>4.5946894288953482E-13</v>
      </c>
      <c r="M47" s="28">
        <f t="shared" si="8"/>
        <v>0</v>
      </c>
    </row>
    <row r="48" spans="3:13">
      <c r="C48" s="38">
        <v>33</v>
      </c>
      <c r="D48" s="11"/>
      <c r="E48" s="29">
        <f t="shared" si="6"/>
        <v>-1.3642420526593924E-11</v>
      </c>
      <c r="F48" s="27">
        <f t="shared" si="1"/>
        <v>0</v>
      </c>
      <c r="G48" s="25">
        <f t="shared" si="2"/>
        <v>-3.4106051316484804E-13</v>
      </c>
      <c r="H48" s="27">
        <f t="shared" si="0"/>
        <v>-3.4106051316484804E-13</v>
      </c>
      <c r="I48" s="23"/>
      <c r="J48" s="25">
        <f t="shared" si="7"/>
        <v>1.8838226658470929E-11</v>
      </c>
      <c r="K48" s="27">
        <f t="shared" si="3"/>
        <v>-4.7095566646177323E-13</v>
      </c>
      <c r="L48" s="27">
        <f t="shared" si="4"/>
        <v>4.7095566646177323E-13</v>
      </c>
      <c r="M48" s="28">
        <f t="shared" si="8"/>
        <v>0</v>
      </c>
    </row>
    <row r="49" spans="3:13">
      <c r="C49" s="38">
        <v>34</v>
      </c>
      <c r="D49" s="11"/>
      <c r="E49" s="29">
        <f t="shared" si="6"/>
        <v>-1.3642420526593924E-11</v>
      </c>
      <c r="F49" s="27">
        <f t="shared" ref="F49:F85" si="9">IF(C49&gt;$M$10,,$M$7/$M$10)</f>
        <v>0</v>
      </c>
      <c r="G49" s="25">
        <f t="shared" si="2"/>
        <v>-3.4106051316484804E-13</v>
      </c>
      <c r="H49" s="27">
        <f t="shared" si="0"/>
        <v>-3.4106051316484804E-13</v>
      </c>
      <c r="I49" s="23"/>
      <c r="J49" s="25">
        <f t="shared" si="7"/>
        <v>1.9309182324932702E-11</v>
      </c>
      <c r="K49" s="27">
        <f t="shared" si="3"/>
        <v>-4.8272955812331756E-13</v>
      </c>
      <c r="L49" s="27">
        <f t="shared" si="4"/>
        <v>4.8272955812331756E-13</v>
      </c>
      <c r="M49" s="28">
        <f t="shared" si="8"/>
        <v>0</v>
      </c>
    </row>
    <row r="50" spans="3:13">
      <c r="C50" s="38">
        <v>35</v>
      </c>
      <c r="D50" s="11"/>
      <c r="E50" s="29">
        <f t="shared" si="6"/>
        <v>-1.3642420526593924E-11</v>
      </c>
      <c r="F50" s="27">
        <f t="shared" si="9"/>
        <v>0</v>
      </c>
      <c r="G50" s="25">
        <f t="shared" si="2"/>
        <v>-3.4106051316484804E-13</v>
      </c>
      <c r="H50" s="27">
        <f t="shared" si="0"/>
        <v>-3.4106051316484804E-13</v>
      </c>
      <c r="I50" s="23"/>
      <c r="J50" s="25">
        <f t="shared" si="7"/>
        <v>1.9791911883056018E-11</v>
      </c>
      <c r="K50" s="27">
        <f t="shared" si="3"/>
        <v>-4.9479779707640042E-13</v>
      </c>
      <c r="L50" s="27">
        <f t="shared" si="4"/>
        <v>4.9479779707640042E-13</v>
      </c>
      <c r="M50" s="28">
        <f t="shared" si="8"/>
        <v>0</v>
      </c>
    </row>
    <row r="51" spans="3:13">
      <c r="C51" s="38">
        <v>36</v>
      </c>
      <c r="D51" s="11"/>
      <c r="E51" s="29">
        <f t="shared" si="6"/>
        <v>-1.3642420526593924E-11</v>
      </c>
      <c r="F51" s="27">
        <f t="shared" si="9"/>
        <v>0</v>
      </c>
      <c r="G51" s="25">
        <f t="shared" si="2"/>
        <v>-3.4106051316484804E-13</v>
      </c>
      <c r="H51" s="27">
        <f t="shared" si="0"/>
        <v>-3.4106051316484804E-13</v>
      </c>
      <c r="I51" s="23"/>
      <c r="J51" s="25">
        <f t="shared" si="7"/>
        <v>2.028670968013242E-11</v>
      </c>
      <c r="K51" s="27">
        <f t="shared" si="3"/>
        <v>-5.0716774200331045E-13</v>
      </c>
      <c r="L51" s="27">
        <f t="shared" si="4"/>
        <v>5.0716774200331045E-13</v>
      </c>
      <c r="M51" s="28">
        <f t="shared" si="8"/>
        <v>0</v>
      </c>
    </row>
    <row r="52" spans="3:13">
      <c r="C52" s="38">
        <v>37</v>
      </c>
      <c r="D52" s="11"/>
      <c r="E52" s="29">
        <f t="shared" si="6"/>
        <v>-1.3642420526593924E-11</v>
      </c>
      <c r="F52" s="27">
        <f t="shared" si="9"/>
        <v>0</v>
      </c>
      <c r="G52" s="25">
        <f t="shared" si="2"/>
        <v>-3.4106051316484804E-13</v>
      </c>
      <c r="H52" s="27">
        <f t="shared" si="0"/>
        <v>-3.4106051316484804E-13</v>
      </c>
      <c r="I52" s="23"/>
      <c r="J52" s="25">
        <f t="shared" si="7"/>
        <v>2.079387742213573E-11</v>
      </c>
      <c r="K52" s="27">
        <f t="shared" si="3"/>
        <v>-5.198469355533932E-13</v>
      </c>
      <c r="L52" s="27">
        <f t="shared" si="4"/>
        <v>5.198469355533932E-13</v>
      </c>
      <c r="M52" s="28">
        <f t="shared" si="8"/>
        <v>0</v>
      </c>
    </row>
    <row r="53" spans="3:13">
      <c r="C53" s="38">
        <v>38</v>
      </c>
      <c r="D53" s="11"/>
      <c r="E53" s="29">
        <f t="shared" si="6"/>
        <v>-1.3642420526593924E-11</v>
      </c>
      <c r="F53" s="27">
        <f t="shared" si="9"/>
        <v>0</v>
      </c>
      <c r="G53" s="25">
        <f t="shared" si="2"/>
        <v>-3.4106051316484804E-13</v>
      </c>
      <c r="H53" s="27">
        <f t="shared" si="0"/>
        <v>-3.4106051316484804E-13</v>
      </c>
      <c r="I53" s="23"/>
      <c r="J53" s="25">
        <f t="shared" si="7"/>
        <v>2.1313724357689123E-11</v>
      </c>
      <c r="K53" s="27">
        <f t="shared" si="3"/>
        <v>-5.3284310894222809E-13</v>
      </c>
      <c r="L53" s="27">
        <f t="shared" si="4"/>
        <v>5.3284310894222809E-13</v>
      </c>
      <c r="M53" s="28">
        <f t="shared" si="8"/>
        <v>0</v>
      </c>
    </row>
    <row r="54" spans="3:13">
      <c r="C54" s="38">
        <v>39</v>
      </c>
      <c r="D54" s="11"/>
      <c r="E54" s="29">
        <f t="shared" si="6"/>
        <v>-1.3642420526593924E-11</v>
      </c>
      <c r="F54" s="27">
        <f t="shared" si="9"/>
        <v>0</v>
      </c>
      <c r="G54" s="25">
        <f t="shared" si="2"/>
        <v>-3.4106051316484804E-13</v>
      </c>
      <c r="H54" s="27">
        <f t="shared" si="0"/>
        <v>-3.4106051316484804E-13</v>
      </c>
      <c r="I54" s="23"/>
      <c r="J54" s="25">
        <f t="shared" si="7"/>
        <v>2.1846567466631353E-11</v>
      </c>
      <c r="K54" s="27">
        <f t="shared" si="3"/>
        <v>-5.4616418666578377E-13</v>
      </c>
      <c r="L54" s="27">
        <f t="shared" si="4"/>
        <v>5.4616418666578377E-13</v>
      </c>
      <c r="M54" s="28">
        <f t="shared" si="8"/>
        <v>0</v>
      </c>
    </row>
    <row r="55" spans="3:13">
      <c r="C55" s="38">
        <v>40</v>
      </c>
      <c r="D55" s="11"/>
      <c r="E55" s="29">
        <f t="shared" si="6"/>
        <v>-1.3642420526593924E-11</v>
      </c>
      <c r="F55" s="27">
        <f t="shared" si="9"/>
        <v>0</v>
      </c>
      <c r="G55" s="25">
        <f t="shared" si="2"/>
        <v>-3.4106051316484804E-13</v>
      </c>
      <c r="H55" s="27">
        <f t="shared" si="0"/>
        <v>-3.4106051316484804E-13</v>
      </c>
      <c r="I55" s="23"/>
      <c r="J55" s="25">
        <f t="shared" si="7"/>
        <v>2.2392731653297137E-11</v>
      </c>
      <c r="K55" s="27">
        <f t="shared" si="3"/>
        <v>-5.598182913324284E-13</v>
      </c>
      <c r="L55" s="27">
        <f t="shared" si="4"/>
        <v>5.598182913324284E-13</v>
      </c>
      <c r="M55" s="28">
        <f t="shared" si="8"/>
        <v>0</v>
      </c>
    </row>
    <row r="56" spans="3:13">
      <c r="C56" s="38">
        <v>41</v>
      </c>
      <c r="D56" s="11"/>
      <c r="E56" s="29">
        <f t="shared" si="6"/>
        <v>-1.3642420526593924E-11</v>
      </c>
      <c r="F56" s="27">
        <f t="shared" si="9"/>
        <v>0</v>
      </c>
      <c r="G56" s="25">
        <f t="shared" si="2"/>
        <v>-3.4106051316484804E-13</v>
      </c>
      <c r="H56" s="27">
        <f t="shared" si="0"/>
        <v>-3.4106051316484804E-13</v>
      </c>
      <c r="I56" s="23"/>
      <c r="J56" s="25">
        <f t="shared" si="7"/>
        <v>2.2952549944629565E-11</v>
      </c>
      <c r="K56" s="27">
        <f t="shared" si="3"/>
        <v>-5.7381374861573909E-13</v>
      </c>
      <c r="L56" s="27">
        <f t="shared" si="4"/>
        <v>5.7381374861573909E-13</v>
      </c>
      <c r="M56" s="28">
        <f t="shared" si="8"/>
        <v>0</v>
      </c>
    </row>
    <row r="57" spans="3:13">
      <c r="C57" s="38">
        <v>42</v>
      </c>
      <c r="D57" s="11"/>
      <c r="E57" s="29">
        <f t="shared" si="6"/>
        <v>-1.3642420526593924E-11</v>
      </c>
      <c r="F57" s="27">
        <f t="shared" si="9"/>
        <v>0</v>
      </c>
      <c r="G57" s="25">
        <f t="shared" si="2"/>
        <v>-3.4106051316484804E-13</v>
      </c>
      <c r="H57" s="27">
        <f t="shared" si="0"/>
        <v>-3.4106051316484804E-13</v>
      </c>
      <c r="I57" s="23"/>
      <c r="J57" s="25">
        <f t="shared" si="7"/>
        <v>2.3526363693245304E-11</v>
      </c>
      <c r="K57" s="27">
        <f t="shared" si="3"/>
        <v>-5.8815909233113258E-13</v>
      </c>
      <c r="L57" s="27">
        <f t="shared" si="4"/>
        <v>5.8815909233113258E-13</v>
      </c>
      <c r="M57" s="28">
        <f t="shared" si="8"/>
        <v>0</v>
      </c>
    </row>
    <row r="58" spans="3:13">
      <c r="C58" s="38">
        <v>43</v>
      </c>
      <c r="D58" s="11"/>
      <c r="E58" s="29">
        <f t="shared" si="6"/>
        <v>-1.3642420526593924E-11</v>
      </c>
      <c r="F58" s="27">
        <f t="shared" si="9"/>
        <v>0</v>
      </c>
      <c r="G58" s="25">
        <f t="shared" si="2"/>
        <v>-3.4106051316484804E-13</v>
      </c>
      <c r="H58" s="27">
        <f t="shared" si="0"/>
        <v>-3.4106051316484804E-13</v>
      </c>
      <c r="I58" s="23"/>
      <c r="J58" s="25">
        <f t="shared" si="7"/>
        <v>2.4114522785576437E-11</v>
      </c>
      <c r="K58" s="27">
        <f t="shared" si="3"/>
        <v>-6.0286306963941088E-13</v>
      </c>
      <c r="L58" s="27">
        <f t="shared" si="4"/>
        <v>6.0286306963941088E-13</v>
      </c>
      <c r="M58" s="28">
        <f t="shared" si="8"/>
        <v>0</v>
      </c>
    </row>
    <row r="59" spans="3:13">
      <c r="C59" s="38">
        <v>44</v>
      </c>
      <c r="D59" s="11"/>
      <c r="E59" s="29">
        <f t="shared" si="6"/>
        <v>-1.3642420526593924E-11</v>
      </c>
      <c r="F59" s="27">
        <f t="shared" si="9"/>
        <v>0</v>
      </c>
      <c r="G59" s="25">
        <f t="shared" ref="G59:G85" si="10">E59*(($M$8/365)*30)</f>
        <v>-3.3638845134067207E-13</v>
      </c>
      <c r="H59" s="27">
        <f t="shared" si="0"/>
        <v>-3.3638845134067207E-13</v>
      </c>
      <c r="I59" s="23"/>
      <c r="J59" s="25">
        <f t="shared" si="7"/>
        <v>2.4717385855215847E-11</v>
      </c>
      <c r="K59" s="27">
        <f t="shared" si="3"/>
        <v>-6.1793464638039611E-13</v>
      </c>
      <c r="L59" s="27">
        <f t="shared" si="4"/>
        <v>6.1793464638039611E-13</v>
      </c>
      <c r="M59" s="28">
        <f t="shared" si="8"/>
        <v>0</v>
      </c>
    </row>
    <row r="60" spans="3:13">
      <c r="C60" s="38">
        <v>45</v>
      </c>
      <c r="D60" s="11"/>
      <c r="E60" s="29">
        <f t="shared" si="6"/>
        <v>-1.3642420526593924E-11</v>
      </c>
      <c r="F60" s="27">
        <f t="shared" si="9"/>
        <v>0</v>
      </c>
      <c r="G60" s="25">
        <f t="shared" si="10"/>
        <v>-3.3638845134067207E-13</v>
      </c>
      <c r="H60" s="27">
        <f t="shared" si="0"/>
        <v>-3.3638845134067207E-13</v>
      </c>
      <c r="I60" s="23"/>
      <c r="J60" s="25">
        <f t="shared" si="7"/>
        <v>2.5335320501596242E-11</v>
      </c>
      <c r="K60" s="27">
        <f t="shared" si="3"/>
        <v>-6.3338301253990601E-13</v>
      </c>
      <c r="L60" s="27">
        <f t="shared" si="4"/>
        <v>6.3338301253990601E-13</v>
      </c>
      <c r="M60" s="28">
        <f t="shared" si="8"/>
        <v>0</v>
      </c>
    </row>
    <row r="61" spans="3:13">
      <c r="C61" s="38">
        <v>46</v>
      </c>
      <c r="D61" s="11"/>
      <c r="E61" s="29">
        <f t="shared" si="6"/>
        <v>-1.3642420526593924E-11</v>
      </c>
      <c r="F61" s="27">
        <f t="shared" si="9"/>
        <v>0</v>
      </c>
      <c r="G61" s="25">
        <f t="shared" si="10"/>
        <v>-3.3638845134067207E-13</v>
      </c>
      <c r="H61" s="27">
        <f t="shared" si="0"/>
        <v>-3.3638845134067207E-13</v>
      </c>
      <c r="I61" s="23"/>
      <c r="J61" s="25">
        <f t="shared" si="7"/>
        <v>2.5968703514136148E-11</v>
      </c>
      <c r="K61" s="27">
        <f t="shared" si="3"/>
        <v>-6.4921758785340368E-13</v>
      </c>
      <c r="L61" s="27">
        <f t="shared" si="4"/>
        <v>6.4921758785340368E-13</v>
      </c>
      <c r="M61" s="28">
        <f t="shared" si="8"/>
        <v>0</v>
      </c>
    </row>
    <row r="62" spans="3:13">
      <c r="C62" s="38">
        <v>47</v>
      </c>
      <c r="D62" s="11"/>
      <c r="E62" s="29">
        <f t="shared" si="6"/>
        <v>-1.3642420526593924E-11</v>
      </c>
      <c r="F62" s="27">
        <f t="shared" si="9"/>
        <v>0</v>
      </c>
      <c r="G62" s="25">
        <f t="shared" si="10"/>
        <v>-3.3638845134067207E-13</v>
      </c>
      <c r="H62" s="27">
        <f t="shared" si="0"/>
        <v>-3.3638845134067207E-13</v>
      </c>
      <c r="I62" s="23"/>
      <c r="J62" s="25">
        <f t="shared" si="7"/>
        <v>2.6617921101989553E-11</v>
      </c>
      <c r="K62" s="27">
        <f t="shared" si="3"/>
        <v>-6.6544802754973873E-13</v>
      </c>
      <c r="L62" s="27">
        <f t="shared" si="4"/>
        <v>6.6544802754973873E-13</v>
      </c>
      <c r="M62" s="28">
        <f t="shared" si="8"/>
        <v>0</v>
      </c>
    </row>
    <row r="63" spans="3:13">
      <c r="C63" s="38">
        <v>48</v>
      </c>
      <c r="D63" s="11"/>
      <c r="E63" s="29">
        <f t="shared" si="6"/>
        <v>-1.3642420526593924E-11</v>
      </c>
      <c r="F63" s="27">
        <f t="shared" si="9"/>
        <v>0</v>
      </c>
      <c r="G63" s="25">
        <f t="shared" si="10"/>
        <v>-3.3638845134067207E-13</v>
      </c>
      <c r="H63" s="27">
        <f t="shared" si="0"/>
        <v>-3.3638845134067207E-13</v>
      </c>
      <c r="I63" s="23"/>
      <c r="J63" s="25">
        <f t="shared" si="7"/>
        <v>2.7283369129539293E-11</v>
      </c>
      <c r="K63" s="27">
        <f t="shared" si="3"/>
        <v>-6.8208422823848225E-13</v>
      </c>
      <c r="L63" s="27">
        <f t="shared" si="4"/>
        <v>6.8208422823848225E-13</v>
      </c>
      <c r="M63" s="28">
        <f t="shared" si="8"/>
        <v>0</v>
      </c>
    </row>
    <row r="64" spans="3:13">
      <c r="C64" s="38">
        <v>49</v>
      </c>
      <c r="D64" s="11"/>
      <c r="E64" s="29">
        <f t="shared" si="6"/>
        <v>-1.3642420526593924E-11</v>
      </c>
      <c r="F64" s="27">
        <f t="shared" si="9"/>
        <v>0</v>
      </c>
      <c r="G64" s="25">
        <f t="shared" si="10"/>
        <v>-3.3638845134067207E-13</v>
      </c>
      <c r="H64" s="27">
        <f t="shared" si="0"/>
        <v>-3.3638845134067207E-13</v>
      </c>
      <c r="I64" s="23"/>
      <c r="J64" s="25">
        <f t="shared" si="7"/>
        <v>2.7965453357777775E-11</v>
      </c>
      <c r="K64" s="27">
        <f t="shared" si="3"/>
        <v>-6.991363339444443E-13</v>
      </c>
      <c r="L64" s="27">
        <f t="shared" si="4"/>
        <v>6.991363339444443E-13</v>
      </c>
      <c r="M64" s="28">
        <f t="shared" si="8"/>
        <v>0</v>
      </c>
    </row>
    <row r="65" spans="3:13">
      <c r="C65" s="38">
        <v>50</v>
      </c>
      <c r="D65" s="11"/>
      <c r="E65" s="29">
        <f t="shared" si="6"/>
        <v>-1.3642420526593924E-11</v>
      </c>
      <c r="F65" s="27">
        <f t="shared" si="9"/>
        <v>0</v>
      </c>
      <c r="G65" s="25">
        <f t="shared" si="10"/>
        <v>-3.3638845134067207E-13</v>
      </c>
      <c r="H65" s="27">
        <f t="shared" si="0"/>
        <v>-3.3638845134067207E-13</v>
      </c>
      <c r="I65" s="23"/>
      <c r="J65" s="25">
        <f t="shared" si="7"/>
        <v>2.866458969172222E-11</v>
      </c>
      <c r="K65" s="27">
        <f t="shared" si="3"/>
        <v>-7.1661474229305547E-13</v>
      </c>
      <c r="L65" s="27">
        <f t="shared" si="4"/>
        <v>7.1661474229305547E-13</v>
      </c>
      <c r="M65" s="28">
        <f t="shared" si="8"/>
        <v>0</v>
      </c>
    </row>
    <row r="66" spans="3:13">
      <c r="C66" s="38">
        <v>51</v>
      </c>
      <c r="D66" s="11"/>
      <c r="E66" s="29">
        <f t="shared" si="6"/>
        <v>-1.3642420526593924E-11</v>
      </c>
      <c r="F66" s="27">
        <f t="shared" si="9"/>
        <v>0</v>
      </c>
      <c r="G66" s="25">
        <f t="shared" si="10"/>
        <v>-3.3638845134067207E-13</v>
      </c>
      <c r="H66" s="27">
        <f t="shared" si="0"/>
        <v>-3.3638845134067207E-13</v>
      </c>
      <c r="I66" s="23"/>
      <c r="J66" s="25">
        <f t="shared" si="7"/>
        <v>2.9381204434015273E-11</v>
      </c>
      <c r="K66" s="27">
        <f t="shared" si="3"/>
        <v>-7.345301108503818E-13</v>
      </c>
      <c r="L66" s="27">
        <f t="shared" si="4"/>
        <v>7.345301108503818E-13</v>
      </c>
      <c r="M66" s="28">
        <f t="shared" si="8"/>
        <v>0</v>
      </c>
    </row>
    <row r="67" spans="3:13">
      <c r="C67" s="38">
        <v>52</v>
      </c>
      <c r="D67" s="11"/>
      <c r="E67" s="29">
        <f t="shared" si="6"/>
        <v>-1.3642420526593924E-11</v>
      </c>
      <c r="F67" s="27">
        <f t="shared" si="9"/>
        <v>0</v>
      </c>
      <c r="G67" s="25">
        <f t="shared" si="10"/>
        <v>-3.3638845134067207E-13</v>
      </c>
      <c r="H67" s="27">
        <f t="shared" si="0"/>
        <v>-3.3638845134067207E-13</v>
      </c>
      <c r="I67" s="23"/>
      <c r="J67" s="25">
        <f t="shared" si="7"/>
        <v>3.0115734544865654E-11</v>
      </c>
      <c r="K67" s="27">
        <f t="shared" si="3"/>
        <v>-7.5289336362164132E-13</v>
      </c>
      <c r="L67" s="27">
        <f t="shared" si="4"/>
        <v>7.5289336362164132E-13</v>
      </c>
      <c r="M67" s="28">
        <f t="shared" si="8"/>
        <v>0</v>
      </c>
    </row>
    <row r="68" spans="3:13">
      <c r="C68" s="38">
        <v>53</v>
      </c>
      <c r="D68" s="11"/>
      <c r="E68" s="29">
        <f t="shared" si="6"/>
        <v>-1.3642420526593924E-11</v>
      </c>
      <c r="F68" s="27">
        <f t="shared" si="9"/>
        <v>0</v>
      </c>
      <c r="G68" s="25">
        <f t="shared" si="10"/>
        <v>-3.3638845134067207E-13</v>
      </c>
      <c r="H68" s="27">
        <f t="shared" si="0"/>
        <v>-3.3638845134067207E-13</v>
      </c>
      <c r="I68" s="23"/>
      <c r="J68" s="25">
        <f t="shared" si="7"/>
        <v>3.0868627908487298E-11</v>
      </c>
      <c r="K68" s="27">
        <f t="shared" si="3"/>
        <v>-7.7171569771218242E-13</v>
      </c>
      <c r="L68" s="27">
        <f t="shared" si="4"/>
        <v>7.7171569771218242E-13</v>
      </c>
      <c r="M68" s="28">
        <f t="shared" si="8"/>
        <v>0</v>
      </c>
    </row>
    <row r="69" spans="3:13">
      <c r="C69" s="38">
        <v>54</v>
      </c>
      <c r="D69" s="11"/>
      <c r="E69" s="29">
        <f t="shared" si="6"/>
        <v>-1.3642420526593924E-11</v>
      </c>
      <c r="F69" s="27">
        <f t="shared" si="9"/>
        <v>0</v>
      </c>
      <c r="G69" s="25">
        <f t="shared" si="10"/>
        <v>-3.3638845134067207E-13</v>
      </c>
      <c r="H69" s="27">
        <f t="shared" si="0"/>
        <v>-3.3638845134067207E-13</v>
      </c>
      <c r="I69" s="23"/>
      <c r="J69" s="25">
        <f t="shared" si="7"/>
        <v>3.1640343606199478E-11</v>
      </c>
      <c r="K69" s="27">
        <f t="shared" si="3"/>
        <v>-7.910085901549869E-13</v>
      </c>
      <c r="L69" s="27">
        <f t="shared" si="4"/>
        <v>7.910085901549869E-13</v>
      </c>
      <c r="M69" s="28">
        <f t="shared" si="8"/>
        <v>0</v>
      </c>
    </row>
    <row r="70" spans="3:13">
      <c r="C70" s="38">
        <v>55</v>
      </c>
      <c r="D70" s="11"/>
      <c r="E70" s="29">
        <f t="shared" si="6"/>
        <v>-1.3642420526593924E-11</v>
      </c>
      <c r="F70" s="27">
        <f t="shared" si="9"/>
        <v>0</v>
      </c>
      <c r="G70" s="25">
        <f t="shared" si="10"/>
        <v>-3.3638845134067207E-13</v>
      </c>
      <c r="H70" s="27">
        <f t="shared" si="0"/>
        <v>-3.3638845134067207E-13</v>
      </c>
      <c r="I70" s="23"/>
      <c r="J70" s="25">
        <f t="shared" si="7"/>
        <v>3.2431352196354463E-11</v>
      </c>
      <c r="K70" s="27">
        <f t="shared" si="3"/>
        <v>-8.1078380490886152E-13</v>
      </c>
      <c r="L70" s="27">
        <f t="shared" si="4"/>
        <v>8.1078380490886152E-13</v>
      </c>
      <c r="M70" s="28">
        <f t="shared" si="8"/>
        <v>0</v>
      </c>
    </row>
    <row r="71" spans="3:13">
      <c r="C71" s="38">
        <v>56</v>
      </c>
      <c r="D71" s="11"/>
      <c r="E71" s="29">
        <f t="shared" si="6"/>
        <v>-1.3642420526593924E-11</v>
      </c>
      <c r="F71" s="27">
        <f t="shared" si="9"/>
        <v>0</v>
      </c>
      <c r="G71" s="25">
        <f t="shared" si="10"/>
        <v>-3.3638845134067207E-13</v>
      </c>
      <c r="H71" s="27">
        <f t="shared" si="0"/>
        <v>-3.3638845134067207E-13</v>
      </c>
      <c r="I71" s="23"/>
      <c r="J71" s="25">
        <f t="shared" si="7"/>
        <v>3.3242136001263323E-11</v>
      </c>
      <c r="K71" s="27">
        <f t="shared" si="3"/>
        <v>-8.3105340003158303E-13</v>
      </c>
      <c r="L71" s="27">
        <f t="shared" si="4"/>
        <v>8.3105340003158303E-13</v>
      </c>
      <c r="M71" s="28">
        <f t="shared" si="8"/>
        <v>0</v>
      </c>
    </row>
    <row r="72" spans="3:13">
      <c r="C72" s="38">
        <v>57</v>
      </c>
      <c r="D72" s="11"/>
      <c r="E72" s="29">
        <f t="shared" si="6"/>
        <v>-1.3642420526593924E-11</v>
      </c>
      <c r="F72" s="27">
        <f t="shared" si="9"/>
        <v>0</v>
      </c>
      <c r="G72" s="25">
        <f t="shared" si="10"/>
        <v>-3.3638845134067207E-13</v>
      </c>
      <c r="H72" s="27">
        <f t="shared" si="0"/>
        <v>-3.3638845134067207E-13</v>
      </c>
      <c r="I72" s="23"/>
      <c r="J72" s="25">
        <f t="shared" si="7"/>
        <v>3.4073189401294904E-11</v>
      </c>
      <c r="K72" s="27">
        <f t="shared" si="3"/>
        <v>-8.5182973503237247E-13</v>
      </c>
      <c r="L72" s="27">
        <f t="shared" si="4"/>
        <v>8.5182973503237247E-13</v>
      </c>
      <c r="M72" s="28">
        <f t="shared" si="8"/>
        <v>0</v>
      </c>
    </row>
    <row r="73" spans="3:13">
      <c r="C73" s="38">
        <v>58</v>
      </c>
      <c r="D73" s="11"/>
      <c r="E73" s="29">
        <f t="shared" si="6"/>
        <v>-1.3642420526593924E-11</v>
      </c>
      <c r="F73" s="27">
        <f t="shared" si="9"/>
        <v>0</v>
      </c>
      <c r="G73" s="25">
        <f t="shared" si="10"/>
        <v>-3.3638845134067207E-13</v>
      </c>
      <c r="H73" s="27">
        <f t="shared" si="0"/>
        <v>-3.3638845134067207E-13</v>
      </c>
      <c r="I73" s="23"/>
      <c r="J73" s="25">
        <f t="shared" si="7"/>
        <v>3.4925019136327278E-11</v>
      </c>
      <c r="K73" s="27">
        <f t="shared" si="3"/>
        <v>-8.7312547840818188E-13</v>
      </c>
      <c r="L73" s="27">
        <f t="shared" si="4"/>
        <v>8.7312547840818188E-13</v>
      </c>
      <c r="M73" s="28">
        <f t="shared" si="8"/>
        <v>0</v>
      </c>
    </row>
    <row r="74" spans="3:13">
      <c r="C74" s="38">
        <v>59</v>
      </c>
      <c r="D74" s="11"/>
      <c r="E74" s="29">
        <f t="shared" si="6"/>
        <v>-1.3642420526593924E-11</v>
      </c>
      <c r="F74" s="27">
        <f t="shared" si="9"/>
        <v>0</v>
      </c>
      <c r="G74" s="25">
        <f t="shared" si="10"/>
        <v>-3.3638845134067207E-13</v>
      </c>
      <c r="H74" s="27">
        <f t="shared" si="0"/>
        <v>-3.3638845134067207E-13</v>
      </c>
      <c r="I74" s="23"/>
      <c r="J74" s="25">
        <f t="shared" si="7"/>
        <v>3.5798144614735457E-11</v>
      </c>
      <c r="K74" s="27">
        <f t="shared" si="3"/>
        <v>-8.949536153683863E-13</v>
      </c>
      <c r="L74" s="27">
        <f t="shared" si="4"/>
        <v>8.949536153683863E-13</v>
      </c>
      <c r="M74" s="28">
        <f t="shared" si="8"/>
        <v>0</v>
      </c>
    </row>
    <row r="75" spans="3:13">
      <c r="C75" s="38">
        <v>60</v>
      </c>
      <c r="D75" s="11"/>
      <c r="E75" s="29">
        <f t="shared" si="6"/>
        <v>-1.3642420526593924E-11</v>
      </c>
      <c r="F75" s="27">
        <f t="shared" si="9"/>
        <v>0</v>
      </c>
      <c r="G75" s="25">
        <f t="shared" si="10"/>
        <v>-3.3638845134067207E-13</v>
      </c>
      <c r="H75" s="27">
        <f t="shared" si="0"/>
        <v>-3.3638845134067207E-13</v>
      </c>
      <c r="I75" s="23"/>
      <c r="J75" s="25">
        <f t="shared" si="7"/>
        <v>3.6693098230103846E-11</v>
      </c>
      <c r="K75" s="27">
        <f t="shared" si="3"/>
        <v>-9.173274557525961E-13</v>
      </c>
      <c r="L75" s="27">
        <f t="shared" si="4"/>
        <v>9.173274557525961E-13</v>
      </c>
      <c r="M75" s="28">
        <f t="shared" si="8"/>
        <v>0</v>
      </c>
    </row>
    <row r="76" spans="3:13">
      <c r="C76" s="38">
        <v>61</v>
      </c>
      <c r="D76" s="11"/>
      <c r="E76" s="29">
        <f t="shared" si="6"/>
        <v>-1.3642420526593924E-11</v>
      </c>
      <c r="F76" s="27">
        <f t="shared" si="9"/>
        <v>0</v>
      </c>
      <c r="G76" s="25">
        <f t="shared" si="10"/>
        <v>-3.3638845134067207E-13</v>
      </c>
      <c r="H76" s="27">
        <f t="shared" si="0"/>
        <v>-3.3638845134067207E-13</v>
      </c>
      <c r="I76" s="23"/>
      <c r="J76" s="25">
        <f t="shared" si="7"/>
        <v>3.7610425685856443E-11</v>
      </c>
      <c r="K76" s="27">
        <f t="shared" si="3"/>
        <v>-9.4026064214641107E-13</v>
      </c>
      <c r="L76" s="27">
        <f t="shared" si="4"/>
        <v>9.4026064214641107E-13</v>
      </c>
      <c r="M76" s="28">
        <f t="shared" si="8"/>
        <v>0</v>
      </c>
    </row>
    <row r="77" spans="3:13">
      <c r="C77" s="38">
        <v>62</v>
      </c>
      <c r="D77" s="11"/>
      <c r="E77" s="29">
        <f t="shared" si="6"/>
        <v>-1.3642420526593924E-11</v>
      </c>
      <c r="F77" s="27">
        <f t="shared" si="9"/>
        <v>0</v>
      </c>
      <c r="G77" s="25">
        <f t="shared" si="10"/>
        <v>-3.3638845134067207E-13</v>
      </c>
      <c r="H77" s="27">
        <f t="shared" si="0"/>
        <v>-3.3638845134067207E-13</v>
      </c>
      <c r="I77" s="23"/>
      <c r="J77" s="25">
        <f t="shared" si="7"/>
        <v>3.8550686328002853E-11</v>
      </c>
      <c r="K77" s="27">
        <f t="shared" si="3"/>
        <v>-9.6376715820007124E-13</v>
      </c>
      <c r="L77" s="27">
        <f t="shared" si="4"/>
        <v>9.6376715820007124E-13</v>
      </c>
      <c r="M77" s="28">
        <f t="shared" si="8"/>
        <v>0</v>
      </c>
    </row>
    <row r="78" spans="3:13">
      <c r="C78" s="38">
        <v>63</v>
      </c>
      <c r="D78" s="11"/>
      <c r="E78" s="29">
        <f t="shared" si="6"/>
        <v>-1.3642420526593924E-11</v>
      </c>
      <c r="F78" s="27">
        <f t="shared" si="9"/>
        <v>0</v>
      </c>
      <c r="G78" s="25">
        <f t="shared" si="10"/>
        <v>-3.3638845134067207E-13</v>
      </c>
      <c r="H78" s="27">
        <f t="shared" si="0"/>
        <v>-3.3638845134067207E-13</v>
      </c>
      <c r="I78" s="23"/>
      <c r="J78" s="25">
        <f t="shared" si="7"/>
        <v>3.9514453486202921E-11</v>
      </c>
      <c r="K78" s="27">
        <f t="shared" si="3"/>
        <v>-9.8786133715507291E-13</v>
      </c>
      <c r="L78" s="27">
        <f t="shared" si="4"/>
        <v>9.8786133715507291E-13</v>
      </c>
      <c r="M78" s="28">
        <f t="shared" si="8"/>
        <v>0</v>
      </c>
    </row>
    <row r="79" spans="3:13">
      <c r="C79" s="38">
        <v>64</v>
      </c>
      <c r="D79" s="11"/>
      <c r="E79" s="29">
        <f t="shared" si="6"/>
        <v>-1.3642420526593924E-11</v>
      </c>
      <c r="F79" s="27">
        <f t="shared" si="9"/>
        <v>0</v>
      </c>
      <c r="G79" s="25">
        <f t="shared" si="10"/>
        <v>-3.3638845134067207E-13</v>
      </c>
      <c r="H79" s="27">
        <f t="shared" si="0"/>
        <v>-3.3638845134067207E-13</v>
      </c>
      <c r="I79" s="23"/>
      <c r="J79" s="25">
        <f t="shared" si="7"/>
        <v>4.0502314823357992E-11</v>
      </c>
      <c r="K79" s="27">
        <f t="shared" si="3"/>
        <v>-1.0125578705839498E-12</v>
      </c>
      <c r="L79" s="27">
        <f t="shared" si="4"/>
        <v>1.0125578705839498E-12</v>
      </c>
      <c r="M79" s="28">
        <f t="shared" si="8"/>
        <v>0</v>
      </c>
    </row>
    <row r="80" spans="3:13">
      <c r="C80" s="38">
        <v>65</v>
      </c>
      <c r="D80" s="11"/>
      <c r="E80" s="29">
        <f t="shared" si="6"/>
        <v>-1.3642420526593924E-11</v>
      </c>
      <c r="F80" s="27">
        <f t="shared" si="9"/>
        <v>0</v>
      </c>
      <c r="G80" s="25">
        <f t="shared" si="10"/>
        <v>-3.3638845134067207E-13</v>
      </c>
      <c r="H80" s="27">
        <f t="shared" ref="H80:H85" si="11">G80+F80</f>
        <v>-3.3638845134067207E-13</v>
      </c>
      <c r="I80" s="23"/>
      <c r="J80" s="25">
        <f t="shared" si="7"/>
        <v>4.1514872693941942E-11</v>
      </c>
      <c r="K80" s="27">
        <f t="shared" si="3"/>
        <v>-1.0378718173485484E-12</v>
      </c>
      <c r="L80" s="27">
        <f t="shared" si="4"/>
        <v>1.0378718173485484E-12</v>
      </c>
      <c r="M80" s="28">
        <f t="shared" si="8"/>
        <v>0</v>
      </c>
    </row>
    <row r="81" spans="3:13">
      <c r="C81" s="38">
        <v>66</v>
      </c>
      <c r="D81" s="11"/>
      <c r="E81" s="29">
        <f t="shared" si="6"/>
        <v>-1.3642420526593924E-11</v>
      </c>
      <c r="F81" s="27">
        <f t="shared" si="9"/>
        <v>0</v>
      </c>
      <c r="G81" s="25">
        <f t="shared" si="10"/>
        <v>-3.3638845134067207E-13</v>
      </c>
      <c r="H81" s="27">
        <f t="shared" si="11"/>
        <v>-3.3638845134067207E-13</v>
      </c>
      <c r="I81" s="23"/>
      <c r="J81" s="25">
        <f t="shared" si="7"/>
        <v>4.2552744511290488E-11</v>
      </c>
      <c r="K81" s="27">
        <f>M81-L81</f>
        <v>-1.0638186127822621E-12</v>
      </c>
      <c r="L81" s="27">
        <f t="shared" ref="L81:L85" si="12">$M$9*J81</f>
        <v>1.0638186127822621E-12</v>
      </c>
      <c r="M81" s="28">
        <f t="shared" si="8"/>
        <v>0</v>
      </c>
    </row>
    <row r="82" spans="3:13">
      <c r="C82" s="38">
        <v>67</v>
      </c>
      <c r="D82" s="11"/>
      <c r="E82" s="29">
        <f>E81-F81</f>
        <v>-1.3642420526593924E-11</v>
      </c>
      <c r="F82" s="27">
        <f t="shared" si="9"/>
        <v>0</v>
      </c>
      <c r="G82" s="25">
        <f t="shared" si="10"/>
        <v>-3.3638845134067207E-13</v>
      </c>
      <c r="H82" s="27">
        <f t="shared" si="11"/>
        <v>-3.3638845134067207E-13</v>
      </c>
      <c r="I82" s="23"/>
      <c r="J82" s="25">
        <f>J81-K81</f>
        <v>4.3616563124072749E-11</v>
      </c>
      <c r="K82" s="27">
        <f>M82-L82</f>
        <v>-1.0904140781018186E-12</v>
      </c>
      <c r="L82" s="27">
        <f t="shared" si="12"/>
        <v>1.0904140781018186E-12</v>
      </c>
      <c r="M82" s="28">
        <f t="shared" si="8"/>
        <v>0</v>
      </c>
    </row>
    <row r="83" spans="3:13">
      <c r="C83" s="38">
        <v>68</v>
      </c>
      <c r="D83" s="11"/>
      <c r="E83" s="29">
        <f>E82-F82</f>
        <v>-1.3642420526593924E-11</v>
      </c>
      <c r="F83" s="27">
        <f t="shared" si="9"/>
        <v>0</v>
      </c>
      <c r="G83" s="25">
        <f t="shared" si="10"/>
        <v>-3.3638845134067207E-13</v>
      </c>
      <c r="H83" s="27">
        <f t="shared" si="11"/>
        <v>-3.3638845134067207E-13</v>
      </c>
      <c r="I83" s="23"/>
      <c r="J83" s="25">
        <f>J82-K82</f>
        <v>4.4706977202174567E-11</v>
      </c>
      <c r="K83" s="27">
        <f>M83-L83</f>
        <v>-1.1176744300543641E-12</v>
      </c>
      <c r="L83" s="27">
        <f t="shared" si="12"/>
        <v>1.1176744300543641E-12</v>
      </c>
      <c r="M83" s="28">
        <f t="shared" si="8"/>
        <v>0</v>
      </c>
    </row>
    <row r="84" spans="3:13">
      <c r="C84" s="38">
        <v>69</v>
      </c>
      <c r="D84" s="11"/>
      <c r="E84" s="29">
        <f>E83-F83</f>
        <v>-1.3642420526593924E-11</v>
      </c>
      <c r="F84" s="27">
        <f t="shared" si="9"/>
        <v>0</v>
      </c>
      <c r="G84" s="25">
        <f t="shared" si="10"/>
        <v>-3.3638845134067207E-13</v>
      </c>
      <c r="H84" s="27">
        <f t="shared" si="11"/>
        <v>-3.3638845134067207E-13</v>
      </c>
      <c r="I84" s="23"/>
      <c r="J84" s="25">
        <f>J83-K83</f>
        <v>4.5824651632228934E-11</v>
      </c>
      <c r="K84" s="27">
        <f>M84-L84</f>
        <v>-1.1456162908057233E-12</v>
      </c>
      <c r="L84" s="27">
        <f t="shared" si="12"/>
        <v>1.1456162908057233E-12</v>
      </c>
      <c r="M84" s="28">
        <f t="shared" si="8"/>
        <v>0</v>
      </c>
    </row>
    <row r="85" spans="3:13" ht="15" thickBot="1">
      <c r="C85" s="38">
        <v>70</v>
      </c>
      <c r="D85" s="11"/>
      <c r="E85" s="29">
        <f>E84-F84</f>
        <v>-1.3642420526593924E-11</v>
      </c>
      <c r="F85" s="27">
        <f t="shared" si="9"/>
        <v>0</v>
      </c>
      <c r="G85" s="25">
        <f t="shared" si="10"/>
        <v>-3.3638845134067207E-13</v>
      </c>
      <c r="H85" s="27">
        <f t="shared" si="11"/>
        <v>-3.3638845134067207E-13</v>
      </c>
      <c r="I85" s="23"/>
      <c r="J85" s="25">
        <f>J84-K84</f>
        <v>4.6970267923034657E-11</v>
      </c>
      <c r="K85" s="27">
        <f>M85-L85</f>
        <v>-1.1742566980758664E-12</v>
      </c>
      <c r="L85" s="27">
        <f t="shared" si="12"/>
        <v>1.1742566980758664E-12</v>
      </c>
      <c r="M85" s="28">
        <f t="shared" si="8"/>
        <v>0</v>
      </c>
    </row>
    <row r="86" spans="3:13" ht="15" thickBot="1">
      <c r="C86" s="30" t="s">
        <v>6</v>
      </c>
      <c r="D86" s="31"/>
      <c r="E86" s="32"/>
      <c r="F86" s="33">
        <f>SUM(F16:F85)</f>
        <v>50000.000000000015</v>
      </c>
      <c r="G86" s="34">
        <f t="shared" ref="G86:H86" si="13">SUM(G16:G85)</f>
        <v>15624.999999999989</v>
      </c>
      <c r="H86" s="33">
        <f t="shared" si="13"/>
        <v>65625</v>
      </c>
      <c r="I86" s="31"/>
      <c r="J86" s="31"/>
      <c r="K86" s="33">
        <f>SUM(K16:K85)</f>
        <v>49999.999999999978</v>
      </c>
      <c r="L86" s="33">
        <f t="shared" ref="L86:M86" si="14">SUM(L16:L85)</f>
        <v>17095.384432123083</v>
      </c>
      <c r="M86" s="35">
        <f t="shared" si="14"/>
        <v>67095.384432123028</v>
      </c>
    </row>
  </sheetData>
  <mergeCells count="2">
    <mergeCell ref="E12:H12"/>
    <mergeCell ref="I12:M12"/>
  </mergeCells>
  <pageMargins left="0" right="0" top="0.74803149606299213" bottom="0.74803149606299213" header="0" footer="0.31496062992125984"/>
  <pageSetup paperSize="9" scale="5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sistema frances-aleman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Lucila BALLESTER</cp:lastModifiedBy>
  <cp:lastPrinted>2020-09-07T14:59:10Z</cp:lastPrinted>
  <dcterms:created xsi:type="dcterms:W3CDTF">2020-09-07T12:51:33Z</dcterms:created>
  <dcterms:modified xsi:type="dcterms:W3CDTF">2020-09-07T22:43:24Z</dcterms:modified>
</cp:coreProperties>
</file>